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095" yWindow="5535" windowWidth="20730" windowHeight="11760"/>
  </bookViews>
  <sheets>
    <sheet name="Revenue" sheetId="1" r:id="rId1"/>
    <sheet name="Budget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1" i="1" l="1"/>
  <c r="M32" i="1"/>
  <c r="M33" i="1"/>
  <c r="C33" i="1"/>
  <c r="E33" i="1"/>
  <c r="F33" i="1"/>
  <c r="G33" i="1"/>
  <c r="I33" i="1"/>
  <c r="K33" i="1"/>
  <c r="L33" i="1"/>
  <c r="C32" i="1"/>
  <c r="D32" i="1"/>
  <c r="E32" i="1"/>
  <c r="F32" i="1"/>
  <c r="G32" i="1"/>
  <c r="H32" i="1"/>
  <c r="B32" i="1"/>
  <c r="C31" i="1"/>
  <c r="D31" i="1"/>
  <c r="E31" i="1"/>
  <c r="F31" i="1"/>
  <c r="G31" i="1"/>
  <c r="H31" i="1"/>
  <c r="I31" i="1"/>
  <c r="J31" i="1"/>
  <c r="K31" i="1"/>
  <c r="L31" i="1"/>
  <c r="B31" i="1"/>
  <c r="B24" i="1"/>
  <c r="B25" i="1"/>
  <c r="B28" i="1"/>
  <c r="C24" i="1"/>
  <c r="C25" i="1"/>
  <c r="C28" i="1"/>
  <c r="D24" i="1"/>
  <c r="D25" i="1"/>
  <c r="D28" i="1"/>
  <c r="E24" i="1"/>
  <c r="E25" i="1"/>
  <c r="E28" i="1"/>
  <c r="F24" i="1"/>
  <c r="F25" i="1"/>
  <c r="F28" i="1"/>
  <c r="G24" i="1"/>
  <c r="G25" i="1"/>
  <c r="G28" i="1"/>
  <c r="H24" i="1"/>
  <c r="H25" i="1"/>
  <c r="H28" i="1"/>
  <c r="I24" i="1"/>
  <c r="I25" i="1"/>
  <c r="I28" i="1"/>
  <c r="J24" i="1"/>
  <c r="J25" i="1"/>
  <c r="J28" i="1"/>
  <c r="K24" i="1"/>
  <c r="K25" i="1"/>
  <c r="K28" i="1"/>
  <c r="L24" i="1"/>
  <c r="L25" i="1"/>
  <c r="L28" i="1"/>
  <c r="M28" i="1"/>
  <c r="C17" i="1"/>
  <c r="D17" i="1"/>
  <c r="E17" i="1"/>
  <c r="F17" i="1"/>
  <c r="G17" i="1"/>
  <c r="H17" i="1"/>
  <c r="I17" i="1"/>
  <c r="J17" i="1"/>
  <c r="K17" i="1"/>
  <c r="L17" i="1"/>
  <c r="B17" i="1"/>
  <c r="C7" i="1"/>
  <c r="D7" i="1"/>
  <c r="E7" i="1"/>
  <c r="F7" i="1"/>
  <c r="G7" i="1"/>
  <c r="H7" i="1"/>
  <c r="I7" i="1"/>
  <c r="J7" i="1"/>
  <c r="K7" i="1"/>
  <c r="L7" i="1"/>
  <c r="B7" i="1"/>
  <c r="C27" i="1"/>
  <c r="C30" i="1"/>
  <c r="E27" i="1"/>
  <c r="E30" i="1"/>
  <c r="F27" i="1"/>
  <c r="F30" i="1"/>
  <c r="G27" i="1"/>
  <c r="G30" i="1"/>
  <c r="I27" i="1"/>
  <c r="I30" i="1"/>
  <c r="K27" i="1"/>
  <c r="K30" i="1"/>
  <c r="L27" i="1"/>
  <c r="L30" i="1"/>
  <c r="C26" i="1"/>
  <c r="D26" i="1"/>
  <c r="E26" i="1"/>
  <c r="F26" i="1"/>
  <c r="G26" i="1"/>
  <c r="H26" i="1"/>
  <c r="I26" i="1"/>
  <c r="J26" i="1"/>
  <c r="K26" i="1"/>
  <c r="L26" i="1"/>
  <c r="B26" i="1"/>
  <c r="M26" i="1"/>
  <c r="M27" i="1"/>
  <c r="C29" i="1"/>
  <c r="D29" i="1"/>
  <c r="E29" i="1"/>
  <c r="F29" i="1"/>
  <c r="G29" i="1"/>
  <c r="H29" i="1"/>
  <c r="B29" i="1"/>
  <c r="M29" i="1"/>
  <c r="M30" i="1"/>
  <c r="E10" i="1"/>
  <c r="F10" i="1"/>
  <c r="I10" i="1"/>
  <c r="K10" i="1"/>
  <c r="L10" i="1"/>
  <c r="B10" i="1"/>
  <c r="C4" i="1"/>
  <c r="D4" i="1"/>
  <c r="E4" i="1"/>
  <c r="F4" i="1"/>
  <c r="G4" i="1"/>
  <c r="H4" i="1"/>
  <c r="I4" i="1"/>
  <c r="J4" i="1"/>
  <c r="K4" i="1"/>
  <c r="L4" i="1"/>
  <c r="B4" i="1"/>
  <c r="C15" i="1"/>
  <c r="D15" i="1"/>
  <c r="E15" i="1"/>
  <c r="F15" i="1"/>
  <c r="G15" i="1"/>
  <c r="H15" i="1"/>
  <c r="I15" i="1"/>
  <c r="J15" i="1"/>
  <c r="K15" i="1"/>
  <c r="L15" i="1"/>
  <c r="B16" i="1"/>
  <c r="B21" i="1"/>
  <c r="C16" i="1"/>
  <c r="C21" i="1"/>
  <c r="D16" i="1"/>
  <c r="D21" i="1"/>
  <c r="E16" i="1"/>
  <c r="E21" i="1"/>
  <c r="F16" i="1"/>
  <c r="F21" i="1"/>
  <c r="G16" i="1"/>
  <c r="G21" i="1"/>
  <c r="H16" i="1"/>
  <c r="H21" i="1"/>
  <c r="I16" i="1"/>
  <c r="I21" i="1"/>
  <c r="J16" i="1"/>
  <c r="J21" i="1"/>
  <c r="K16" i="1"/>
  <c r="K21" i="1"/>
  <c r="L16" i="1"/>
  <c r="L21" i="1"/>
  <c r="H58" i="1"/>
  <c r="B22" i="1"/>
  <c r="C22" i="1"/>
  <c r="D22" i="1"/>
  <c r="E22" i="1"/>
  <c r="F22" i="1"/>
  <c r="G22" i="1"/>
  <c r="H22" i="1"/>
  <c r="H59" i="1"/>
  <c r="D18" i="1"/>
  <c r="D23" i="1"/>
  <c r="E18" i="1"/>
  <c r="E23" i="1"/>
  <c r="F18" i="1"/>
  <c r="F23" i="1"/>
  <c r="H18" i="1"/>
  <c r="H23" i="1"/>
  <c r="I18" i="1"/>
  <c r="I23" i="1"/>
  <c r="J18" i="1"/>
  <c r="J23" i="1"/>
  <c r="K18" i="1"/>
  <c r="K23" i="1"/>
  <c r="L18" i="1"/>
  <c r="L23" i="1"/>
  <c r="H60" i="1"/>
  <c r="C20" i="1"/>
  <c r="D20" i="1"/>
  <c r="E20" i="1"/>
  <c r="F20" i="1"/>
  <c r="G20" i="1"/>
  <c r="H20" i="1"/>
  <c r="I20" i="1"/>
  <c r="J20" i="1"/>
  <c r="K20" i="1"/>
  <c r="L20" i="1"/>
  <c r="B15" i="1"/>
  <c r="B20" i="1"/>
  <c r="M20" i="1"/>
  <c r="M21" i="1"/>
  <c r="M22" i="1"/>
  <c r="M23" i="1"/>
  <c r="J62" i="1"/>
  <c r="B50" i="1"/>
  <c r="B51" i="1"/>
  <c r="C50" i="1"/>
  <c r="C51" i="1"/>
  <c r="D50" i="1"/>
  <c r="D51" i="1"/>
  <c r="E50" i="1"/>
  <c r="E51" i="1"/>
  <c r="F50" i="1"/>
  <c r="F51" i="1"/>
  <c r="G50" i="1"/>
  <c r="G51" i="1"/>
  <c r="H50" i="1"/>
  <c r="H51" i="1"/>
  <c r="I50" i="1"/>
  <c r="I51" i="1"/>
  <c r="J50" i="1"/>
  <c r="J51" i="1"/>
  <c r="K50" i="1"/>
  <c r="K51" i="1"/>
  <c r="L50" i="1"/>
  <c r="L51" i="1"/>
  <c r="M51" i="1"/>
  <c r="M50" i="1"/>
  <c r="M24" i="1"/>
  <c r="B34" i="1"/>
  <c r="C34" i="1"/>
  <c r="D34" i="1"/>
  <c r="E34" i="1"/>
  <c r="F34" i="1"/>
  <c r="G34" i="1"/>
  <c r="H34" i="1"/>
  <c r="I34" i="1"/>
  <c r="J34" i="1"/>
  <c r="K34" i="1"/>
  <c r="L34" i="1"/>
  <c r="M34" i="1"/>
  <c r="H57" i="1"/>
  <c r="F57" i="1"/>
  <c r="B7" i="2"/>
  <c r="B9" i="2"/>
  <c r="C7" i="2"/>
  <c r="C9" i="2"/>
  <c r="D7" i="2"/>
  <c r="D9" i="2"/>
  <c r="E7" i="2"/>
  <c r="E9" i="2"/>
  <c r="F7" i="2"/>
  <c r="F9" i="2"/>
  <c r="G7" i="2"/>
  <c r="G9" i="2"/>
  <c r="H7" i="2"/>
  <c r="H9" i="2"/>
  <c r="I7" i="2"/>
  <c r="I9" i="2"/>
  <c r="J7" i="2"/>
  <c r="J9" i="2"/>
  <c r="B14" i="2"/>
  <c r="B13" i="2"/>
  <c r="K7" i="2"/>
  <c r="K9" i="2"/>
  <c r="L7" i="2"/>
  <c r="L9" i="2"/>
  <c r="C5" i="2"/>
  <c r="D5" i="2"/>
  <c r="E5" i="2"/>
  <c r="F5" i="2"/>
  <c r="G5" i="2"/>
  <c r="H5" i="2"/>
  <c r="I5" i="2"/>
  <c r="J5" i="2"/>
  <c r="K5" i="2"/>
  <c r="L5" i="2"/>
  <c r="B5" i="2"/>
  <c r="C3" i="2"/>
  <c r="D3" i="2"/>
  <c r="E3" i="2"/>
  <c r="F3" i="2"/>
  <c r="G3" i="2"/>
  <c r="H3" i="2"/>
  <c r="I3" i="2"/>
  <c r="J3" i="2"/>
  <c r="K3" i="2"/>
  <c r="L3" i="2"/>
  <c r="B3" i="2"/>
  <c r="C53" i="1"/>
  <c r="D53" i="1"/>
  <c r="E53" i="1"/>
  <c r="F53" i="1"/>
  <c r="G53" i="1"/>
  <c r="H53" i="1"/>
  <c r="I53" i="1"/>
  <c r="J53" i="1"/>
  <c r="K53" i="1"/>
  <c r="L53" i="1"/>
  <c r="B53" i="1"/>
  <c r="B47" i="1"/>
  <c r="B49" i="1"/>
  <c r="C47" i="1"/>
  <c r="C49" i="1"/>
  <c r="D47" i="1"/>
  <c r="D49" i="1"/>
  <c r="E47" i="1"/>
  <c r="E49" i="1"/>
  <c r="F47" i="1"/>
  <c r="F49" i="1"/>
  <c r="G47" i="1"/>
  <c r="G49" i="1"/>
  <c r="H47" i="1"/>
  <c r="H49" i="1"/>
  <c r="I47" i="1"/>
  <c r="I49" i="1"/>
  <c r="J47" i="1"/>
  <c r="J49" i="1"/>
  <c r="K47" i="1"/>
  <c r="K49" i="1"/>
  <c r="L47" i="1"/>
  <c r="L49" i="1"/>
  <c r="F58" i="1"/>
  <c r="B48" i="1"/>
  <c r="C48" i="1"/>
  <c r="D48" i="1"/>
  <c r="E48" i="1"/>
  <c r="F48" i="1"/>
  <c r="G48" i="1"/>
  <c r="H48" i="1"/>
  <c r="I48" i="1"/>
  <c r="J48" i="1"/>
  <c r="K48" i="1"/>
  <c r="L48" i="1"/>
  <c r="B62" i="1"/>
  <c r="C19" i="1"/>
  <c r="D19" i="1"/>
  <c r="E19" i="1"/>
  <c r="F19" i="1"/>
  <c r="G19" i="1"/>
  <c r="H19" i="1"/>
  <c r="I19" i="1"/>
  <c r="J19" i="1"/>
  <c r="K19" i="1"/>
  <c r="L19" i="1"/>
  <c r="B19" i="1"/>
  <c r="B61" i="1"/>
  <c r="C54" i="1"/>
  <c r="C55" i="1"/>
  <c r="F54" i="1"/>
  <c r="F55" i="1"/>
  <c r="K54" i="1"/>
  <c r="K55" i="1"/>
  <c r="C45" i="1"/>
  <c r="D45" i="1"/>
  <c r="E45" i="1"/>
  <c r="F45" i="1"/>
  <c r="G45" i="1"/>
  <c r="H45" i="1"/>
  <c r="I45" i="1"/>
  <c r="J45" i="1"/>
  <c r="K45" i="1"/>
  <c r="L45" i="1"/>
  <c r="B45" i="1"/>
  <c r="C13" i="1"/>
  <c r="D13" i="1"/>
  <c r="E13" i="1"/>
  <c r="F13" i="1"/>
  <c r="G13" i="1"/>
  <c r="H13" i="1"/>
  <c r="I13" i="1"/>
  <c r="J13" i="1"/>
  <c r="K13" i="1"/>
  <c r="L13" i="1"/>
  <c r="B13" i="1"/>
  <c r="D54" i="1"/>
  <c r="D55" i="1"/>
  <c r="E54" i="1"/>
  <c r="E55" i="1"/>
  <c r="G54" i="1"/>
  <c r="G55" i="1"/>
  <c r="H54" i="1"/>
  <c r="H55" i="1"/>
  <c r="I54" i="1"/>
  <c r="I55" i="1"/>
  <c r="J54" i="1"/>
  <c r="J55" i="1"/>
  <c r="L54" i="1"/>
  <c r="L55" i="1"/>
  <c r="B8" i="2"/>
  <c r="G8" i="2"/>
  <c r="J8" i="2"/>
  <c r="I8" i="2"/>
  <c r="K8" i="2"/>
  <c r="L8" i="2"/>
  <c r="C8" i="2"/>
  <c r="D8" i="2"/>
  <c r="E8" i="2"/>
  <c r="H8" i="2"/>
  <c r="F8" i="2"/>
  <c r="B63" i="1"/>
  <c r="B58" i="1"/>
  <c r="B54" i="1"/>
  <c r="B55" i="1"/>
  <c r="F59" i="1"/>
  <c r="B57" i="1"/>
  <c r="B59" i="1"/>
</calcChain>
</file>

<file path=xl/sharedStrings.xml><?xml version="1.0" encoding="utf-8"?>
<sst xmlns="http://schemas.openxmlformats.org/spreadsheetml/2006/main" count="111" uniqueCount="76">
  <si>
    <t xml:space="preserve">School - Actual </t>
  </si>
  <si>
    <t xml:space="preserve">General - Actual 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</si>
  <si>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</si>
  <si>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</si>
  <si>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</si>
  <si>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</si>
  <si>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</si>
  <si>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</si>
  <si>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</si>
  <si>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</si>
  <si>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</si>
  <si>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</si>
  <si>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</si>
  <si>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School Aid - Predicted (Jan)</t>
  </si>
  <si>
    <t>School Aid - Predicted (May)</t>
  </si>
  <si>
    <t>Average General Fund Dif</t>
  </si>
  <si>
    <t>Average School Aid Dif</t>
  </si>
  <si>
    <t>Average Total Dif</t>
  </si>
  <si>
    <t>General Fund - Predicted (Jan)</t>
  </si>
  <si>
    <t>General Fund - Predicted (May)</t>
  </si>
  <si>
    <t>Difference Actual-May</t>
  </si>
  <si>
    <t>Difference May-Jan</t>
  </si>
  <si>
    <t xml:space="preserve">Deviation </t>
  </si>
  <si>
    <t>Average Deviation Gen</t>
  </si>
  <si>
    <t>Average Deviation School</t>
  </si>
  <si>
    <t xml:space="preserve">Average Total Deviation </t>
  </si>
  <si>
    <t xml:space="preserve">Percent Change </t>
  </si>
  <si>
    <t>Average % Change Gen</t>
  </si>
  <si>
    <t>Average % Change School</t>
  </si>
  <si>
    <t xml:space="preserve">Average Percent Change </t>
  </si>
  <si>
    <t>Total Rev</t>
  </si>
  <si>
    <t>Total Dif Actual-May</t>
  </si>
  <si>
    <t>Total Percent Change</t>
  </si>
  <si>
    <t xml:space="preserve">Budget - Projected Revenue </t>
  </si>
  <si>
    <t>Difference Actual-Predicted</t>
  </si>
  <si>
    <t xml:space="preserve">General Expenditures- Actual </t>
  </si>
  <si>
    <t>Difference Predicted Rev-Exp</t>
  </si>
  <si>
    <t xml:space="preserve">Adjusted GF Revenue </t>
  </si>
  <si>
    <t>Projected General Fund Expenditures</t>
  </si>
  <si>
    <t>NA</t>
  </si>
  <si>
    <t>ABS</t>
  </si>
  <si>
    <t>Difference Jan-Actual</t>
  </si>
  <si>
    <t>Percent Change from Estimates</t>
  </si>
  <si>
    <t>Senate Estimation</t>
  </si>
  <si>
    <t>House Estimation</t>
  </si>
  <si>
    <t>Senate Estimation (Jan)</t>
  </si>
  <si>
    <t>Senate (May)</t>
  </si>
  <si>
    <t>X</t>
  </si>
  <si>
    <t>Senate (may)</t>
  </si>
  <si>
    <t>Admin (May)</t>
  </si>
  <si>
    <t>Administration Estimation (Jan)</t>
  </si>
  <si>
    <t>Admin Estimation (Jan)</t>
  </si>
  <si>
    <t>Percent Change (consensus May)</t>
  </si>
  <si>
    <t>Difference Actual-Senate (May)</t>
  </si>
  <si>
    <t>Percent Change (Senate May)</t>
  </si>
  <si>
    <t>Difference Actual - Admin (May)</t>
  </si>
  <si>
    <t>Percent Change (House)</t>
  </si>
  <si>
    <t>Percent Change (Admin May)</t>
  </si>
  <si>
    <t>Senate</t>
  </si>
  <si>
    <t xml:space="preserve">House </t>
  </si>
  <si>
    <t>Admin</t>
  </si>
  <si>
    <t>Dif May-Jan</t>
  </si>
  <si>
    <t>Difference Jan- Actual (Senate)</t>
  </si>
  <si>
    <t>Differend Jan-Actual (Admin)</t>
  </si>
  <si>
    <t>Difference Jan-Actual (Consensus)</t>
  </si>
  <si>
    <t>AVG</t>
  </si>
  <si>
    <t>Difference Consensus-Senate</t>
  </si>
  <si>
    <t>Difference Consensus-Admin</t>
  </si>
  <si>
    <t>House Estimaton (Jan)</t>
  </si>
  <si>
    <t>House Estimaton (May)</t>
  </si>
  <si>
    <t>Difference Actual - House (May)</t>
  </si>
  <si>
    <t>Difference Jan-Actual (House)</t>
  </si>
  <si>
    <t>Difference Consensus-House</t>
  </si>
  <si>
    <t>Percent Change Jan (House)</t>
  </si>
  <si>
    <t>Percent Change Jan (Senate)</t>
  </si>
  <si>
    <t>Percent Change Jan (Admin)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</si>
</sst>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16" fontId="2" fillId="0" borderId="0" xfId="0" applyNumberFormat="1" applyFo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2" xfId="0" applyFont="1" applyBorder="1"/>
    <xf numFmtId="164" fontId="0" fillId="0" borderId="2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1" xfId="0" applyBorder="1"/>
    <xf numFmtId="0" fontId="0" fillId="2" borderId="1" xfId="0" applyFill="1" applyBorder="1"/>
    <xf numFmtId="164" fontId="0" fillId="2" borderId="4" xfId="0" applyNumberFormat="1" applyFill="1" applyBorder="1"/>
    <xf numFmtId="0" fontId="0" fillId="2" borderId="0" xfId="0" applyFill="1" applyBorder="1"/>
    <xf numFmtId="0" fontId="0" fillId="2" borderId="3" xfId="0" applyFill="1" applyBorder="1"/>
    <xf numFmtId="164" fontId="0" fillId="2" borderId="6" xfId="0" applyNumberFormat="1" applyFill="1" applyBorder="1"/>
    <xf numFmtId="0" fontId="0" fillId="3" borderId="1" xfId="0" applyFill="1" applyBorder="1"/>
    <xf numFmtId="164" fontId="0" fillId="3" borderId="4" xfId="0" applyNumberFormat="1" applyFill="1" applyBorder="1"/>
    <xf numFmtId="0" fontId="0" fillId="3" borderId="0" xfId="0" applyFill="1" applyBorder="1"/>
    <xf numFmtId="164" fontId="0" fillId="3" borderId="5" xfId="0" applyNumberFormat="1" applyFill="1" applyBorder="1"/>
    <xf numFmtId="0" fontId="0" fillId="3" borderId="3" xfId="0" applyFill="1" applyBorder="1"/>
    <xf numFmtId="164" fontId="0" fillId="3" borderId="6" xfId="0" applyNumberFormat="1" applyFill="1" applyBorder="1"/>
    <xf numFmtId="0" fontId="0" fillId="0" borderId="0" xfId="0" applyFill="1" applyBorder="1"/>
    <xf numFmtId="0" fontId="0" fillId="2" borderId="5" xfId="0" applyFill="1" applyBorder="1"/>
    <xf numFmtId="10" fontId="0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Fill="1" applyBorder="1"/>
    <xf numFmtId="0" fontId="0" fillId="4" borderId="7" xfId="0" applyFill="1" applyBorder="1"/>
    <xf numFmtId="0" fontId="0" fillId="4" borderId="1" xfId="0" applyFill="1" applyBorder="1"/>
    <xf numFmtId="10" fontId="0" fillId="4" borderId="4" xfId="0" applyNumberFormat="1" applyFill="1" applyBorder="1"/>
    <xf numFmtId="0" fontId="0" fillId="4" borderId="8" xfId="0" applyFill="1" applyBorder="1"/>
    <xf numFmtId="0" fontId="0" fillId="4" borderId="0" xfId="0" applyFill="1" applyBorder="1"/>
    <xf numFmtId="10" fontId="0" fillId="4" borderId="5" xfId="0" applyNumberFormat="1" applyFill="1" applyBorder="1"/>
    <xf numFmtId="0" fontId="0" fillId="4" borderId="9" xfId="0" applyFill="1" applyBorder="1"/>
    <xf numFmtId="0" fontId="0" fillId="4" borderId="3" xfId="0" applyFill="1" applyBorder="1"/>
    <xf numFmtId="10" fontId="0" fillId="0" borderId="0" xfId="0" applyNumberFormat="1" applyBorder="1"/>
    <xf numFmtId="10" fontId="0" fillId="2" borderId="1" xfId="0" applyNumberFormat="1" applyFill="1" applyBorder="1"/>
    <xf numFmtId="0" fontId="0" fillId="5" borderId="0" xfId="0" applyFill="1"/>
    <xf numFmtId="164" fontId="0" fillId="5" borderId="0" xfId="0" applyNumberFormat="1" applyFill="1"/>
    <xf numFmtId="0" fontId="0" fillId="5" borderId="1" xfId="0" applyFill="1" applyBorder="1"/>
    <xf numFmtId="164" fontId="0" fillId="5" borderId="1" xfId="0" applyNumberFormat="1" applyFill="1" applyBorder="1"/>
    <xf numFmtId="10" fontId="0" fillId="4" borderId="6" xfId="0" applyNumberFormat="1" applyFill="1" applyBorder="1"/>
    <xf numFmtId="0" fontId="0" fillId="5" borderId="0" xfId="0" applyFill="1" applyBorder="1"/>
    <xf numFmtId="10" fontId="0" fillId="5" borderId="0" xfId="0" applyNumberFormat="1" applyFill="1" applyBorder="1"/>
    <xf numFmtId="0" fontId="0" fillId="3" borderId="7" xfId="0" applyFill="1" applyBorder="1"/>
    <xf numFmtId="0" fontId="0" fillId="3" borderId="9" xfId="0" applyFill="1" applyBorder="1"/>
    <xf numFmtId="10" fontId="0" fillId="3" borderId="6" xfId="0" applyNumberFormat="1" applyFill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0" xfId="0" applyFont="1" applyFill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10" fontId="0" fillId="0" borderId="1" xfId="0" applyNumberFormat="1" applyFont="1" applyBorder="1"/>
    <xf numFmtId="10" fontId="1" fillId="0" borderId="3" xfId="0" applyNumberFormat="1" applyFont="1" applyBorder="1"/>
    <xf numFmtId="164" fontId="1" fillId="0" borderId="3" xfId="0" applyNumberFormat="1" applyFont="1" applyBorder="1"/>
    <xf numFmtId="10" fontId="1" fillId="0" borderId="0" xfId="0" applyNumberFormat="1" applyFont="1" applyBorder="1"/>
    <xf numFmtId="164" fontId="1" fillId="0" borderId="0" xfId="0" applyNumberFormat="1" applyFont="1" applyBorder="1"/>
    <xf numFmtId="10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16" workbookViewId="0">
      <selection activeCell="M35" sqref="M35"/>
    </sheetView>
  </sheetViews>
  <sheetFormatPr defaultColWidth="8.85546875" defaultRowHeight="15" x14ac:dyDescent="0.25"/>
  <cols>
    <col min="1" max="1" width="36.28515625" customWidth="1"/>
    <col min="2" max="2" width="13.42578125" customWidth="1"/>
    <col min="3" max="3" width="13" customWidth="1"/>
    <col min="4" max="4" width="13.42578125" customWidth="1"/>
    <col min="5" max="5" width="11.28515625" customWidth="1"/>
    <col min="6" max="6" width="10.42578125" customWidth="1"/>
    <col min="7" max="7" width="11.7109375" customWidth="1"/>
    <col min="8" max="8" width="11.28515625" customWidth="1"/>
    <col min="9" max="9" width="10.85546875" customWidth="1"/>
    <col min="10" max="10" width="11.140625" customWidth="1"/>
    <col min="11" max="11" width="10.85546875" customWidth="1"/>
    <col min="12" max="12" width="13.7109375" customWidth="1"/>
    <col min="13" max="13" width="10.42578125" customWidth="1"/>
  </cols>
  <sheetData>
    <row r="1" spans="1:13" x14ac:dyDescent="0.25">
      <c r="B1" s="2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65</v>
      </c>
    </row>
    <row r="2" spans="1:13" x14ac:dyDescent="0.25">
      <c r="A2" t="s">
        <v>45</v>
      </c>
      <c r="B2" s="7">
        <v>7853.3</v>
      </c>
      <c r="C2" s="7">
        <v>8135.4</v>
      </c>
      <c r="D2" s="7">
        <v>8251.7999999999993</v>
      </c>
      <c r="E2" s="7">
        <v>6947.5</v>
      </c>
      <c r="F2" s="7">
        <v>7544.4</v>
      </c>
      <c r="G2" s="7">
        <v>6910.1</v>
      </c>
      <c r="H2" s="7">
        <v>7905.2</v>
      </c>
      <c r="I2" s="7" t="s">
        <v>47</v>
      </c>
      <c r="J2" s="7" t="s">
        <v>47</v>
      </c>
      <c r="K2" s="7" t="s">
        <v>47</v>
      </c>
      <c r="L2" s="7" t="s">
        <v>47</v>
      </c>
    </row>
    <row r="3" spans="1:13" x14ac:dyDescent="0.25">
      <c r="A3" t="s">
        <v>46</v>
      </c>
      <c r="B3" s="7">
        <v>7846.7</v>
      </c>
      <c r="C3" s="7">
        <v>8059.6</v>
      </c>
      <c r="D3" s="7">
        <v>8428.4</v>
      </c>
      <c r="E3" s="7">
        <v>6914.9</v>
      </c>
      <c r="F3" s="7">
        <v>8841.7000000000007</v>
      </c>
      <c r="G3" s="7">
        <v>6734.4</v>
      </c>
      <c r="H3" s="7">
        <v>6718.5</v>
      </c>
      <c r="I3" s="7">
        <v>7835.5</v>
      </c>
      <c r="J3" s="7">
        <v>8928.4</v>
      </c>
      <c r="K3" s="7">
        <v>9418.4</v>
      </c>
      <c r="L3" s="7">
        <v>9757</v>
      </c>
    </row>
    <row r="4" spans="1:13" x14ac:dyDescent="0.25">
      <c r="A4" s="10" t="s">
        <v>61</v>
      </c>
      <c r="B4" s="9">
        <f>B3-B2</f>
        <v>-6.6000000000003638</v>
      </c>
      <c r="C4" s="9">
        <f t="shared" ref="C4:L4" si="0">C3-C2</f>
        <v>-75.799999999999272</v>
      </c>
      <c r="D4" s="9">
        <f t="shared" si="0"/>
        <v>176.60000000000036</v>
      </c>
      <c r="E4" s="9">
        <f t="shared" si="0"/>
        <v>-32.600000000000364</v>
      </c>
      <c r="F4" s="9">
        <f t="shared" si="0"/>
        <v>1297.3000000000011</v>
      </c>
      <c r="G4" s="9">
        <f t="shared" si="0"/>
        <v>-175.70000000000073</v>
      </c>
      <c r="H4" s="9">
        <f t="shared" si="0"/>
        <v>-1186.6999999999998</v>
      </c>
      <c r="I4" s="9" t="e">
        <f t="shared" si="0"/>
        <v>#VALUE!</v>
      </c>
      <c r="J4" s="9" t="e">
        <f t="shared" si="0"/>
        <v>#VALUE!</v>
      </c>
      <c r="K4" s="9" t="e">
        <f t="shared" si="0"/>
        <v>#VALUE!</v>
      </c>
      <c r="L4" s="9" t="e">
        <f t="shared" si="0"/>
        <v>#VALUE!</v>
      </c>
    </row>
    <row r="5" spans="1:13" x14ac:dyDescent="0.25">
      <c r="A5" t="s">
        <v>68</v>
      </c>
      <c r="B5" s="7">
        <v>7857.7</v>
      </c>
      <c r="C5" s="7">
        <v>8189.2</v>
      </c>
      <c r="D5" s="7">
        <v>8362.4</v>
      </c>
      <c r="E5" s="7">
        <v>7187.9</v>
      </c>
      <c r="F5" s="7">
        <v>9224.7000000000007</v>
      </c>
      <c r="G5" s="7">
        <v>8053.6</v>
      </c>
      <c r="H5" s="7">
        <v>7011.3</v>
      </c>
      <c r="I5" s="7">
        <v>7304.9</v>
      </c>
      <c r="J5" s="7">
        <v>9067.5</v>
      </c>
      <c r="K5" s="7">
        <v>9332.7000000000007</v>
      </c>
      <c r="L5" s="7">
        <v>10137.200000000001</v>
      </c>
    </row>
    <row r="6" spans="1:13" x14ac:dyDescent="0.25">
      <c r="A6" t="s">
        <v>69</v>
      </c>
      <c r="B6" s="7">
        <v>8449.2999999999993</v>
      </c>
      <c r="C6" s="7">
        <v>8372.1</v>
      </c>
      <c r="D6" s="7">
        <v>8458.6</v>
      </c>
      <c r="E6" s="7">
        <v>8186.2</v>
      </c>
      <c r="F6" s="7">
        <v>8080.6</v>
      </c>
      <c r="G6" s="7">
        <v>6929.8</v>
      </c>
      <c r="H6" s="7">
        <v>7066.5</v>
      </c>
      <c r="I6" s="7" t="s">
        <v>47</v>
      </c>
      <c r="J6" s="7" t="s">
        <v>47</v>
      </c>
      <c r="K6" s="7" t="s">
        <v>47</v>
      </c>
      <c r="L6" s="7" t="s">
        <v>47</v>
      </c>
    </row>
    <row r="7" spans="1:13" x14ac:dyDescent="0.25">
      <c r="A7" s="10" t="s">
        <v>61</v>
      </c>
      <c r="B7" s="9">
        <f>B6-B5</f>
        <v>591.59999999999945</v>
      </c>
      <c r="C7" s="9">
        <f t="shared" ref="C7:L7" si="1">C6-C5</f>
        <v>182.90000000000055</v>
      </c>
      <c r="D7" s="9">
        <f t="shared" si="1"/>
        <v>96.200000000000728</v>
      </c>
      <c r="E7" s="9">
        <f t="shared" si="1"/>
        <v>998.30000000000018</v>
      </c>
      <c r="F7" s="9">
        <f t="shared" si="1"/>
        <v>-1144.1000000000004</v>
      </c>
      <c r="G7" s="9">
        <f t="shared" si="1"/>
        <v>-1123.8000000000002</v>
      </c>
      <c r="H7" s="9">
        <f t="shared" si="1"/>
        <v>55.199999999999818</v>
      </c>
      <c r="I7" s="9" t="e">
        <f t="shared" si="1"/>
        <v>#VALUE!</v>
      </c>
      <c r="J7" s="9" t="e">
        <f t="shared" si="1"/>
        <v>#VALUE!</v>
      </c>
      <c r="K7" s="9" t="e">
        <f t="shared" si="1"/>
        <v>#VALUE!</v>
      </c>
      <c r="L7" s="9" t="e">
        <f t="shared" si="1"/>
        <v>#VALUE!</v>
      </c>
    </row>
    <row r="8" spans="1:13" x14ac:dyDescent="0.25">
      <c r="A8" t="s">
        <v>50</v>
      </c>
      <c r="B8" s="7"/>
      <c r="C8" s="7">
        <v>8280.4</v>
      </c>
      <c r="D8" s="7"/>
      <c r="E8" s="7">
        <v>7175.3</v>
      </c>
      <c r="F8" s="7">
        <v>9254.7000000000007</v>
      </c>
      <c r="G8" s="7">
        <v>8067.9</v>
      </c>
      <c r="H8" s="7"/>
      <c r="I8" s="7">
        <v>7364.2</v>
      </c>
      <c r="J8" s="7"/>
      <c r="K8" s="7">
        <v>9295.9</v>
      </c>
      <c r="L8" s="7">
        <v>9916.1</v>
      </c>
    </row>
    <row r="9" spans="1:13" x14ac:dyDescent="0.25">
      <c r="A9" t="s">
        <v>49</v>
      </c>
      <c r="B9" s="7"/>
      <c r="C9" s="7"/>
      <c r="D9" s="7">
        <v>8463.1</v>
      </c>
      <c r="E9" s="7">
        <v>6988.5</v>
      </c>
      <c r="F9" s="7">
        <v>8873.1</v>
      </c>
      <c r="G9" s="7"/>
      <c r="H9" s="7">
        <v>7216.1</v>
      </c>
      <c r="I9" s="7">
        <v>7532.7</v>
      </c>
      <c r="J9" s="7">
        <v>9012</v>
      </c>
      <c r="K9" s="7">
        <v>9463</v>
      </c>
      <c r="L9" s="7">
        <v>9903.7000000000007</v>
      </c>
    </row>
    <row r="10" spans="1:13" x14ac:dyDescent="0.25">
      <c r="A10" s="10" t="s">
        <v>61</v>
      </c>
      <c r="B10" s="9">
        <f>B9-B8</f>
        <v>0</v>
      </c>
      <c r="C10" s="9"/>
      <c r="D10" s="9"/>
      <c r="E10" s="9">
        <f t="shared" ref="E10:L10" si="2">E9-E8</f>
        <v>-186.80000000000018</v>
      </c>
      <c r="F10" s="9">
        <f t="shared" si="2"/>
        <v>-381.60000000000036</v>
      </c>
      <c r="G10" s="9"/>
      <c r="H10" s="9"/>
      <c r="I10" s="9">
        <f t="shared" si="2"/>
        <v>168.5</v>
      </c>
      <c r="J10" s="9"/>
      <c r="K10" s="9">
        <f t="shared" si="2"/>
        <v>167.10000000000036</v>
      </c>
      <c r="L10" s="9">
        <f t="shared" si="2"/>
        <v>-12.399999999999636</v>
      </c>
    </row>
    <row r="11" spans="1:13" x14ac:dyDescent="0.2">
      <c r="A11" t="s">
        <v>18</v>
      </c>
      <c r="B11" s="3">
        <v>7869.8</v>
      </c>
      <c r="C11" s="3">
        <v>8207.7999999999993</v>
      </c>
      <c r="D11" s="3">
        <v>8230</v>
      </c>
      <c r="E11" s="3">
        <v>9246.5</v>
      </c>
      <c r="F11" s="3">
        <v>8306.1</v>
      </c>
      <c r="G11" s="3">
        <v>6898.4</v>
      </c>
      <c r="H11" s="3">
        <v>7227.8</v>
      </c>
      <c r="I11" s="3">
        <v>9030.5</v>
      </c>
      <c r="J11" s="3">
        <v>8792.2999999999993</v>
      </c>
      <c r="K11" s="3">
        <v>9572.5</v>
      </c>
      <c r="L11" s="3">
        <v>9501.4</v>
      </c>
    </row>
    <row r="12" spans="1:13" x14ac:dyDescent="0.2">
      <c r="A12" t="s">
        <v>19</v>
      </c>
      <c r="B12" s="3">
        <v>7914.7</v>
      </c>
      <c r="C12" s="3">
        <v>8281.7000000000007</v>
      </c>
      <c r="D12" s="3">
        <v>8187.5</v>
      </c>
      <c r="E12" s="3">
        <v>9164.1</v>
      </c>
      <c r="F12" s="3">
        <v>7435.3</v>
      </c>
      <c r="G12" s="3">
        <v>6654.9</v>
      </c>
      <c r="H12" s="3">
        <v>7524.1</v>
      </c>
      <c r="I12" s="3">
        <v>9064.4</v>
      </c>
      <c r="J12" s="3">
        <v>9189.2000000000007</v>
      </c>
      <c r="K12" s="3">
        <v>9319.2999999999993</v>
      </c>
      <c r="L12" s="3">
        <v>9724.9</v>
      </c>
    </row>
    <row r="13" spans="1:13" x14ac:dyDescent="0.2">
      <c r="A13" t="s">
        <v>21</v>
      </c>
      <c r="B13" s="3">
        <f>B12-B11</f>
        <v>44.899999999999636</v>
      </c>
      <c r="C13" s="3">
        <f t="shared" ref="C13:L13" si="3">C12-C11</f>
        <v>73.900000000001455</v>
      </c>
      <c r="D13" s="3">
        <f t="shared" si="3"/>
        <v>-42.5</v>
      </c>
      <c r="E13" s="3">
        <f t="shared" si="3"/>
        <v>-82.399999999999636</v>
      </c>
      <c r="F13" s="3">
        <f t="shared" si="3"/>
        <v>-870.80000000000018</v>
      </c>
      <c r="G13" s="3">
        <f t="shared" si="3"/>
        <v>-243.5</v>
      </c>
      <c r="H13" s="3">
        <f t="shared" si="3"/>
        <v>296.30000000000018</v>
      </c>
      <c r="I13" s="3">
        <f t="shared" si="3"/>
        <v>33.899999999999636</v>
      </c>
      <c r="J13" s="3">
        <f t="shared" si="3"/>
        <v>396.90000000000146</v>
      </c>
      <c r="K13" s="3">
        <f t="shared" si="3"/>
        <v>-253.20000000000073</v>
      </c>
      <c r="L13" s="3">
        <f t="shared" si="3"/>
        <v>223.5</v>
      </c>
    </row>
    <row r="14" spans="1:13" s="4" customFormat="1" x14ac:dyDescent="0.2">
      <c r="A14" s="4" t="s">
        <v>1</v>
      </c>
      <c r="B14" s="5">
        <v>8308.7999999999993</v>
      </c>
      <c r="C14" s="5">
        <v>8266</v>
      </c>
      <c r="D14" s="5">
        <v>8318.5</v>
      </c>
      <c r="E14" s="5">
        <v>9358.7000000000007</v>
      </c>
      <c r="F14" s="5">
        <v>7365.6</v>
      </c>
      <c r="G14" s="5">
        <v>6785.2</v>
      </c>
      <c r="H14" s="5">
        <v>8813.1</v>
      </c>
      <c r="I14" s="5">
        <v>9265.2000000000007</v>
      </c>
      <c r="J14" s="5">
        <v>9562.6</v>
      </c>
      <c r="K14" s="5">
        <v>9018.6</v>
      </c>
      <c r="L14" s="5">
        <v>10034.4</v>
      </c>
    </row>
    <row r="15" spans="1:13" s="8" customFormat="1" x14ac:dyDescent="0.2">
      <c r="A15" s="8" t="s">
        <v>20</v>
      </c>
      <c r="B15" s="9">
        <f>B14-B12</f>
        <v>394.09999999999945</v>
      </c>
      <c r="C15" s="9">
        <f t="shared" ref="C15:L15" si="4">C14-C12</f>
        <v>-15.700000000000728</v>
      </c>
      <c r="D15" s="9">
        <f t="shared" si="4"/>
        <v>131</v>
      </c>
      <c r="E15" s="9">
        <f t="shared" si="4"/>
        <v>194.60000000000036</v>
      </c>
      <c r="F15" s="9">
        <f t="shared" si="4"/>
        <v>-69.699999999999818</v>
      </c>
      <c r="G15" s="9">
        <f t="shared" si="4"/>
        <v>130.30000000000018</v>
      </c>
      <c r="H15" s="9">
        <f t="shared" si="4"/>
        <v>1289</v>
      </c>
      <c r="I15" s="9">
        <f t="shared" si="4"/>
        <v>200.80000000000109</v>
      </c>
      <c r="J15" s="9">
        <f t="shared" si="4"/>
        <v>373.39999999999964</v>
      </c>
      <c r="K15" s="9">
        <f t="shared" si="4"/>
        <v>-300.69999999999891</v>
      </c>
      <c r="L15" s="9">
        <f t="shared" si="4"/>
        <v>309.5</v>
      </c>
    </row>
    <row r="16" spans="1:13" s="50" customFormat="1" x14ac:dyDescent="0.25">
      <c r="A16" s="52" t="s">
        <v>53</v>
      </c>
      <c r="B16" s="51">
        <f>B14-B3</f>
        <v>462.09999999999945</v>
      </c>
      <c r="C16" s="51">
        <f t="shared" ref="C16:L16" si="5">C14-C3</f>
        <v>206.39999999999964</v>
      </c>
      <c r="D16" s="51">
        <f t="shared" si="5"/>
        <v>-109.89999999999964</v>
      </c>
      <c r="E16" s="51">
        <f t="shared" si="5"/>
        <v>2443.8000000000011</v>
      </c>
      <c r="F16" s="51">
        <f t="shared" si="5"/>
        <v>-1476.1000000000004</v>
      </c>
      <c r="G16" s="51">
        <f t="shared" si="5"/>
        <v>50.800000000000182</v>
      </c>
      <c r="H16" s="51">
        <f t="shared" si="5"/>
        <v>2094.6000000000004</v>
      </c>
      <c r="I16" s="51">
        <f t="shared" si="5"/>
        <v>1429.7000000000007</v>
      </c>
      <c r="J16" s="51">
        <f t="shared" si="5"/>
        <v>634.20000000000073</v>
      </c>
      <c r="K16" s="51">
        <f t="shared" si="5"/>
        <v>-399.79999999999927</v>
      </c>
      <c r="L16" s="51">
        <f t="shared" si="5"/>
        <v>277.39999999999964</v>
      </c>
    </row>
    <row r="17" spans="1:13" s="50" customFormat="1" x14ac:dyDescent="0.25">
      <c r="A17" s="52" t="s">
        <v>70</v>
      </c>
      <c r="B17" s="51">
        <f>B14-B6</f>
        <v>-140.5</v>
      </c>
      <c r="C17" s="51">
        <f t="shared" ref="C17:L17" si="6">C14-C6</f>
        <v>-106.10000000000036</v>
      </c>
      <c r="D17" s="51">
        <f t="shared" si="6"/>
        <v>-140.10000000000036</v>
      </c>
      <c r="E17" s="51">
        <f t="shared" si="6"/>
        <v>1172.5000000000009</v>
      </c>
      <c r="F17" s="51">
        <f t="shared" si="6"/>
        <v>-715</v>
      </c>
      <c r="G17" s="51">
        <f t="shared" si="6"/>
        <v>-144.60000000000036</v>
      </c>
      <c r="H17" s="51">
        <f t="shared" si="6"/>
        <v>1746.6000000000004</v>
      </c>
      <c r="I17" s="51" t="e">
        <f t="shared" si="6"/>
        <v>#VALUE!</v>
      </c>
      <c r="J17" s="51" t="e">
        <f t="shared" si="6"/>
        <v>#VALUE!</v>
      </c>
      <c r="K17" s="51" t="e">
        <f t="shared" si="6"/>
        <v>#VALUE!</v>
      </c>
      <c r="L17" s="51" t="e">
        <f t="shared" si="6"/>
        <v>#VALUE!</v>
      </c>
    </row>
    <row r="18" spans="1:13" s="50" customFormat="1" x14ac:dyDescent="0.25">
      <c r="A18" s="52" t="s">
        <v>55</v>
      </c>
      <c r="B18" s="51"/>
      <c r="C18" s="51"/>
      <c r="D18" s="51">
        <f t="shared" ref="D18:L18" si="7">D14-D9</f>
        <v>-144.60000000000036</v>
      </c>
      <c r="E18" s="51">
        <f t="shared" si="7"/>
        <v>2370.2000000000007</v>
      </c>
      <c r="F18" s="51">
        <f t="shared" si="7"/>
        <v>-1507.5</v>
      </c>
      <c r="G18" s="51"/>
      <c r="H18" s="51">
        <f t="shared" si="7"/>
        <v>1597</v>
      </c>
      <c r="I18" s="51">
        <f t="shared" si="7"/>
        <v>1732.5000000000009</v>
      </c>
      <c r="J18" s="51">
        <f t="shared" si="7"/>
        <v>550.60000000000036</v>
      </c>
      <c r="K18" s="51">
        <f t="shared" si="7"/>
        <v>-444.39999999999964</v>
      </c>
      <c r="L18" s="51">
        <f t="shared" si="7"/>
        <v>130.69999999999891</v>
      </c>
    </row>
    <row r="19" spans="1:13" s="6" customFormat="1" x14ac:dyDescent="0.2">
      <c r="A19" s="6" t="s">
        <v>22</v>
      </c>
      <c r="B19" s="7">
        <f>SQRT(B15^2)</f>
        <v>394.09999999999945</v>
      </c>
      <c r="C19" s="7">
        <f t="shared" ref="C19:L19" si="8">SQRT(C15^2)</f>
        <v>15.700000000000728</v>
      </c>
      <c r="D19" s="7">
        <f t="shared" si="8"/>
        <v>131</v>
      </c>
      <c r="E19" s="7">
        <f t="shared" si="8"/>
        <v>194.60000000000036</v>
      </c>
      <c r="F19" s="7">
        <f t="shared" si="8"/>
        <v>69.699999999999818</v>
      </c>
      <c r="G19" s="7">
        <f t="shared" si="8"/>
        <v>130.30000000000018</v>
      </c>
      <c r="H19" s="7">
        <f t="shared" si="8"/>
        <v>1289</v>
      </c>
      <c r="I19" s="7">
        <f t="shared" si="8"/>
        <v>200.80000000000109</v>
      </c>
      <c r="J19" s="7">
        <f t="shared" si="8"/>
        <v>373.39999999999964</v>
      </c>
      <c r="K19" s="7">
        <f t="shared" si="8"/>
        <v>300.69999999999891</v>
      </c>
      <c r="L19" s="7">
        <f t="shared" si="8"/>
        <v>309.5</v>
      </c>
      <c r="M19" s="26"/>
    </row>
    <row r="20" spans="1:13" s="26" customFormat="1" x14ac:dyDescent="0.2">
      <c r="A20" s="53" t="s">
        <v>52</v>
      </c>
      <c r="B20" s="53">
        <f>B15/B12</f>
        <v>4.9793422365977162E-2</v>
      </c>
      <c r="C20" s="53">
        <f t="shared" ref="C20:L20" si="9">C15/C12</f>
        <v>-1.8957460424792888E-3</v>
      </c>
      <c r="D20" s="53">
        <f t="shared" si="9"/>
        <v>1.6E-2</v>
      </c>
      <c r="E20" s="53">
        <f t="shared" si="9"/>
        <v>2.1235036719372373E-2</v>
      </c>
      <c r="F20" s="53">
        <f t="shared" si="9"/>
        <v>-9.3742014444608574E-3</v>
      </c>
      <c r="G20" s="53">
        <f t="shared" si="9"/>
        <v>1.957955791972835E-2</v>
      </c>
      <c r="H20" s="53">
        <f t="shared" si="9"/>
        <v>0.1713161707048019</v>
      </c>
      <c r="I20" s="53">
        <f t="shared" si="9"/>
        <v>2.2152596972772727E-2</v>
      </c>
      <c r="J20" s="53">
        <f t="shared" si="9"/>
        <v>4.0634658076872811E-2</v>
      </c>
      <c r="K20" s="53">
        <f t="shared" si="9"/>
        <v>-3.2266371937806376E-2</v>
      </c>
      <c r="L20" s="53">
        <f t="shared" si="9"/>
        <v>3.1825520056761508E-2</v>
      </c>
      <c r="M20" s="26">
        <f t="shared" ref="M20:M23" si="10">AVERAGE(B20:L20)</f>
        <v>2.9909149399230939E-2</v>
      </c>
    </row>
    <row r="21" spans="1:13" s="26" customFormat="1" x14ac:dyDescent="0.25">
      <c r="A21" s="28" t="s">
        <v>54</v>
      </c>
      <c r="B21" s="28">
        <f>B16/B3</f>
        <v>5.8890998763811472E-2</v>
      </c>
      <c r="C21" s="28">
        <f t="shared" ref="C21:L21" si="11">C16/C3</f>
        <v>2.560921137525431E-2</v>
      </c>
      <c r="D21" s="28">
        <f t="shared" si="11"/>
        <v>-1.3039248255896687E-2</v>
      </c>
      <c r="E21" s="28">
        <f t="shared" si="11"/>
        <v>0.35341075069776878</v>
      </c>
      <c r="F21" s="28">
        <f t="shared" si="11"/>
        <v>-0.16694753271429705</v>
      </c>
      <c r="G21" s="28">
        <f t="shared" si="11"/>
        <v>7.5433594678071076E-3</v>
      </c>
      <c r="H21" s="28">
        <f t="shared" si="11"/>
        <v>0.31176601920071451</v>
      </c>
      <c r="I21" s="28">
        <f t="shared" si="11"/>
        <v>0.18246442473358443</v>
      </c>
      <c r="J21" s="28">
        <f t="shared" si="11"/>
        <v>7.1031763809865228E-2</v>
      </c>
      <c r="K21" s="28">
        <f t="shared" si="11"/>
        <v>-4.2448823579376467E-2</v>
      </c>
      <c r="L21" s="28">
        <f t="shared" si="11"/>
        <v>2.8430870144511594E-2</v>
      </c>
      <c r="M21" s="26">
        <f t="shared" si="10"/>
        <v>7.4246526694886114E-2</v>
      </c>
    </row>
    <row r="22" spans="1:13" s="26" customFormat="1" x14ac:dyDescent="0.25">
      <c r="A22" s="28" t="s">
        <v>56</v>
      </c>
      <c r="B22" s="28">
        <f>B17/B5</f>
        <v>-1.7880550288252289E-2</v>
      </c>
      <c r="C22" s="28">
        <f t="shared" ref="C22:H22" si="12">C17/C5</f>
        <v>-1.2956088506813897E-2</v>
      </c>
      <c r="D22" s="28">
        <f t="shared" si="12"/>
        <v>-1.6753563570266954E-2</v>
      </c>
      <c r="E22" s="28">
        <f t="shared" si="12"/>
        <v>0.16312135672449546</v>
      </c>
      <c r="F22" s="28">
        <f t="shared" si="12"/>
        <v>-7.7509295695252958E-2</v>
      </c>
      <c r="G22" s="28">
        <f t="shared" si="12"/>
        <v>-1.7954703486639561E-2</v>
      </c>
      <c r="H22" s="28">
        <f t="shared" si="12"/>
        <v>0.24911214753326777</v>
      </c>
      <c r="I22" s="28"/>
      <c r="J22" s="28"/>
      <c r="K22" s="28"/>
      <c r="L22" s="28"/>
      <c r="M22" s="26">
        <f t="shared" si="10"/>
        <v>3.8454186101505368E-2</v>
      </c>
    </row>
    <row r="23" spans="1:13" s="26" customFormat="1" x14ac:dyDescent="0.25">
      <c r="A23" s="28" t="s">
        <v>57</v>
      </c>
      <c r="B23" s="28"/>
      <c r="C23" s="28"/>
      <c r="D23" s="28">
        <f t="shared" ref="C23:L23" si="13">D18/D9</f>
        <v>-1.7085937776937572E-2</v>
      </c>
      <c r="E23" s="28">
        <f t="shared" si="13"/>
        <v>0.33915718680689716</v>
      </c>
      <c r="F23" s="28">
        <f t="shared" si="13"/>
        <v>-0.16989552692970888</v>
      </c>
      <c r="G23" s="28"/>
      <c r="H23" s="28">
        <f t="shared" si="13"/>
        <v>0.22131068028436413</v>
      </c>
      <c r="I23" s="28">
        <f t="shared" si="13"/>
        <v>0.22999721215500432</v>
      </c>
      <c r="J23" s="28">
        <f t="shared" si="13"/>
        <v>6.1096316023080376E-2</v>
      </c>
      <c r="K23" s="28">
        <f t="shared" si="13"/>
        <v>-4.696185142132512E-2</v>
      </c>
      <c r="L23" s="28">
        <f t="shared" si="13"/>
        <v>1.319708795702605E-2</v>
      </c>
      <c r="M23" s="26">
        <f t="shared" si="10"/>
        <v>7.8851895887300058E-2</v>
      </c>
    </row>
    <row r="24" spans="1:13" s="56" customFormat="1" x14ac:dyDescent="0.2">
      <c r="A24" s="53" t="s">
        <v>64</v>
      </c>
      <c r="B24" s="54">
        <f t="shared" ref="B24:L24" si="14">ABS(B14-B11)</f>
        <v>438.99999999999909</v>
      </c>
      <c r="C24" s="54">
        <f t="shared" si="14"/>
        <v>58.200000000000728</v>
      </c>
      <c r="D24" s="54">
        <f t="shared" si="14"/>
        <v>88.5</v>
      </c>
      <c r="E24" s="54">
        <f t="shared" si="14"/>
        <v>112.20000000000073</v>
      </c>
      <c r="F24" s="54">
        <f t="shared" si="14"/>
        <v>940.5</v>
      </c>
      <c r="G24" s="54">
        <f t="shared" si="14"/>
        <v>113.19999999999982</v>
      </c>
      <c r="H24" s="54">
        <f t="shared" si="14"/>
        <v>1585.3000000000002</v>
      </c>
      <c r="I24" s="54">
        <f t="shared" si="14"/>
        <v>234.70000000000073</v>
      </c>
      <c r="J24" s="54">
        <f t="shared" si="14"/>
        <v>770.30000000000109</v>
      </c>
      <c r="K24" s="54">
        <f t="shared" si="14"/>
        <v>553.89999999999964</v>
      </c>
      <c r="L24" s="54">
        <f t="shared" si="14"/>
        <v>533</v>
      </c>
      <c r="M24" s="55">
        <f>AVERAGE(B24:L24)</f>
        <v>493.52727272727293</v>
      </c>
    </row>
    <row r="25" spans="1:13" s="61" customFormat="1" x14ac:dyDescent="0.2">
      <c r="A25" s="59" t="s">
        <v>71</v>
      </c>
      <c r="B25" s="60">
        <f>ABS(B14-B5)</f>
        <v>451.09999999999945</v>
      </c>
      <c r="C25" s="60">
        <f t="shared" ref="C25:L25" si="15">ABS(C14-C5)</f>
        <v>76.800000000000182</v>
      </c>
      <c r="D25" s="60">
        <f t="shared" si="15"/>
        <v>43.899999999999636</v>
      </c>
      <c r="E25" s="60">
        <f t="shared" si="15"/>
        <v>2170.8000000000011</v>
      </c>
      <c r="F25" s="60">
        <f t="shared" si="15"/>
        <v>1859.1000000000004</v>
      </c>
      <c r="G25" s="60">
        <f t="shared" si="15"/>
        <v>1268.4000000000005</v>
      </c>
      <c r="H25" s="60">
        <f t="shared" si="15"/>
        <v>1801.8000000000002</v>
      </c>
      <c r="I25" s="60">
        <f t="shared" si="15"/>
        <v>1960.3000000000011</v>
      </c>
      <c r="J25" s="60">
        <f t="shared" si="15"/>
        <v>495.10000000000036</v>
      </c>
      <c r="K25" s="60">
        <f t="shared" si="15"/>
        <v>314.10000000000036</v>
      </c>
      <c r="L25" s="60">
        <f t="shared" si="15"/>
        <v>102.80000000000109</v>
      </c>
      <c r="M25" s="55"/>
    </row>
    <row r="26" spans="1:13" s="26" customFormat="1" x14ac:dyDescent="0.25">
      <c r="A26" s="28" t="s">
        <v>62</v>
      </c>
      <c r="B26" s="5">
        <f>ABS(B14-B2)</f>
        <v>455.49999999999909</v>
      </c>
      <c r="C26" s="5">
        <f>ABS(C14-C2)</f>
        <v>130.60000000000036</v>
      </c>
      <c r="D26" s="5">
        <f>ABS(D14-D2)</f>
        <v>66.700000000000728</v>
      </c>
      <c r="E26" s="5">
        <f>ABS(E14-E2)</f>
        <v>2411.2000000000007</v>
      </c>
      <c r="F26" s="5">
        <f>ABS(F14-F2)</f>
        <v>178.79999999999927</v>
      </c>
      <c r="G26" s="5">
        <f>ABS(G14-G2)</f>
        <v>124.90000000000055</v>
      </c>
      <c r="H26" s="5">
        <f>ABS(H14-H2)</f>
        <v>907.90000000000055</v>
      </c>
      <c r="I26" s="5" t="e">
        <f>ABS(I14-I2)</f>
        <v>#VALUE!</v>
      </c>
      <c r="J26" s="5" t="e">
        <f>ABS(J14-J2)</f>
        <v>#VALUE!</v>
      </c>
      <c r="K26" s="5" t="e">
        <f>ABS(K14-K2)</f>
        <v>#VALUE!</v>
      </c>
      <c r="L26" s="5" t="e">
        <f>ABS(L14-L2)</f>
        <v>#VALUE!</v>
      </c>
      <c r="M26" s="55" t="e">
        <f t="shared" ref="M26:M33" si="16">AVERAGE(B26:L26)</f>
        <v>#VALUE!</v>
      </c>
    </row>
    <row r="27" spans="1:13" s="26" customFormat="1" x14ac:dyDescent="0.25">
      <c r="A27" s="57" t="s">
        <v>63</v>
      </c>
      <c r="B27" s="58"/>
      <c r="C27" s="58">
        <f>ABS(C14-C8)</f>
        <v>14.399999999999636</v>
      </c>
      <c r="D27" s="58"/>
      <c r="E27" s="58">
        <f>ABS(E14-E8)</f>
        <v>2183.4000000000005</v>
      </c>
      <c r="F27" s="58">
        <f>ABS(F14-F8)</f>
        <v>1889.1000000000004</v>
      </c>
      <c r="G27" s="58">
        <f>ABS(G14-G8)</f>
        <v>1282.6999999999998</v>
      </c>
      <c r="H27" s="58"/>
      <c r="I27" s="58">
        <f>ABS(I14-I8)</f>
        <v>1901.0000000000009</v>
      </c>
      <c r="J27" s="58"/>
      <c r="K27" s="58">
        <f>ABS(K14-K8)</f>
        <v>277.29999999999927</v>
      </c>
      <c r="L27" s="58">
        <f>ABS(L14-L8)</f>
        <v>118.29999999999927</v>
      </c>
      <c r="M27" s="55">
        <f t="shared" si="16"/>
        <v>1095.1714285714286</v>
      </c>
    </row>
    <row r="28" spans="1:13" s="26" customFormat="1" x14ac:dyDescent="0.25">
      <c r="A28" s="59" t="s">
        <v>72</v>
      </c>
      <c r="B28" s="60">
        <f>B24-B25</f>
        <v>-12.100000000000364</v>
      </c>
      <c r="C28" s="60">
        <f t="shared" ref="C28:L28" si="17">C24-C25</f>
        <v>-18.599999999999454</v>
      </c>
      <c r="D28" s="60">
        <f t="shared" si="17"/>
        <v>44.600000000000364</v>
      </c>
      <c r="E28" s="60">
        <f t="shared" si="17"/>
        <v>-2058.6000000000004</v>
      </c>
      <c r="F28" s="60">
        <f t="shared" si="17"/>
        <v>-918.60000000000036</v>
      </c>
      <c r="G28" s="60">
        <f t="shared" si="17"/>
        <v>-1155.2000000000007</v>
      </c>
      <c r="H28" s="60">
        <f t="shared" si="17"/>
        <v>-216.5</v>
      </c>
      <c r="I28" s="60">
        <f t="shared" si="17"/>
        <v>-1725.6000000000004</v>
      </c>
      <c r="J28" s="60">
        <f t="shared" si="17"/>
        <v>275.20000000000073</v>
      </c>
      <c r="K28" s="60">
        <f t="shared" si="17"/>
        <v>239.79999999999927</v>
      </c>
      <c r="L28" s="60">
        <f t="shared" si="17"/>
        <v>430.19999999999891</v>
      </c>
      <c r="M28" s="55">
        <f t="shared" si="16"/>
        <v>-465.03636363636383</v>
      </c>
    </row>
    <row r="29" spans="1:13" s="26" customFormat="1" x14ac:dyDescent="0.25">
      <c r="A29" s="28" t="s">
        <v>66</v>
      </c>
      <c r="B29" s="5">
        <f>B24-B26</f>
        <v>-16.5</v>
      </c>
      <c r="C29" s="5">
        <f>C24-C26</f>
        <v>-72.399999999999636</v>
      </c>
      <c r="D29" s="5">
        <f>D24-D26</f>
        <v>21.799999999999272</v>
      </c>
      <c r="E29" s="5">
        <f>E24-E26</f>
        <v>-2299</v>
      </c>
      <c r="F29" s="5">
        <f>F24-F26</f>
        <v>761.70000000000073</v>
      </c>
      <c r="G29" s="5">
        <f>G24-G26</f>
        <v>-11.700000000000728</v>
      </c>
      <c r="H29" s="5">
        <f>H24-H26</f>
        <v>677.39999999999964</v>
      </c>
      <c r="I29" s="5"/>
      <c r="J29" s="5"/>
      <c r="K29" s="5"/>
      <c r="L29" s="5"/>
      <c r="M29" s="55">
        <f t="shared" si="16"/>
        <v>-134.10000000000011</v>
      </c>
    </row>
    <row r="30" spans="1:13" s="26" customFormat="1" x14ac:dyDescent="0.25">
      <c r="A30" s="28" t="s">
        <v>67</v>
      </c>
      <c r="B30" s="5"/>
      <c r="C30" s="5">
        <f>C24-C27</f>
        <v>43.800000000001091</v>
      </c>
      <c r="D30" s="5"/>
      <c r="E30" s="5">
        <f>E24-E27</f>
        <v>-2071.1999999999998</v>
      </c>
      <c r="F30" s="5">
        <f>F24-F27</f>
        <v>-948.60000000000036</v>
      </c>
      <c r="G30" s="5">
        <f>G24-G27</f>
        <v>-1169.5</v>
      </c>
      <c r="H30" s="5"/>
      <c r="I30" s="5">
        <f>I24-I27</f>
        <v>-1666.3000000000002</v>
      </c>
      <c r="J30" s="5"/>
      <c r="K30" s="5">
        <f>K24-K27</f>
        <v>276.60000000000036</v>
      </c>
      <c r="L30" s="5">
        <f>L24-L27</f>
        <v>414.70000000000073</v>
      </c>
      <c r="M30" s="56">
        <f t="shared" si="16"/>
        <v>-731.49999999999977</v>
      </c>
    </row>
    <row r="31" spans="1:13" s="26" customFormat="1" x14ac:dyDescent="0.25">
      <c r="A31" s="59" t="s">
        <v>73</v>
      </c>
      <c r="B31" s="59">
        <f>B25/B5</f>
        <v>5.7408656477086102E-2</v>
      </c>
      <c r="C31" s="59">
        <f t="shared" ref="C31:L31" si="18">C25/C5</f>
        <v>9.3782054413129711E-3</v>
      </c>
      <c r="D31" s="59">
        <f t="shared" si="18"/>
        <v>5.2496890844733139E-3</v>
      </c>
      <c r="E31" s="59">
        <f t="shared" si="18"/>
        <v>0.30200754044992295</v>
      </c>
      <c r="F31" s="59">
        <f t="shared" si="18"/>
        <v>0.20153500926859413</v>
      </c>
      <c r="G31" s="59">
        <f t="shared" si="18"/>
        <v>0.15749478494089605</v>
      </c>
      <c r="H31" s="59">
        <f t="shared" si="18"/>
        <v>0.25698515253947202</v>
      </c>
      <c r="I31" s="59">
        <f t="shared" si="18"/>
        <v>0.26835411846842544</v>
      </c>
      <c r="J31" s="59">
        <f t="shared" si="18"/>
        <v>5.4601599117728189E-2</v>
      </c>
      <c r="K31" s="59">
        <f t="shared" si="18"/>
        <v>3.3655855218747026E-2</v>
      </c>
      <c r="L31" s="59">
        <f t="shared" si="18"/>
        <v>1.0140867300635391E-2</v>
      </c>
      <c r="M31" s="56">
        <f t="shared" si="16"/>
        <v>0.12334649802793578</v>
      </c>
    </row>
    <row r="32" spans="1:13" s="26" customFormat="1" x14ac:dyDescent="0.25">
      <c r="A32" s="59" t="s">
        <v>74</v>
      </c>
      <c r="B32" s="59">
        <f>B26/B2</f>
        <v>5.8001095081048615E-2</v>
      </c>
      <c r="C32" s="59">
        <f t="shared" ref="C32:L32" si="19">C26/C2</f>
        <v>1.6053297932492609E-2</v>
      </c>
      <c r="D32" s="59">
        <f t="shared" si="19"/>
        <v>8.0830849026879877E-3</v>
      </c>
      <c r="E32" s="59">
        <f t="shared" si="19"/>
        <v>0.34706009355883422</v>
      </c>
      <c r="F32" s="59">
        <f t="shared" si="19"/>
        <v>2.3699697789088502E-2</v>
      </c>
      <c r="G32" s="59">
        <f t="shared" si="19"/>
        <v>1.8074991678846984E-2</v>
      </c>
      <c r="H32" s="59">
        <f t="shared" si="19"/>
        <v>0.11484845418205746</v>
      </c>
      <c r="I32" s="59"/>
      <c r="J32" s="59"/>
      <c r="K32" s="59"/>
      <c r="L32" s="59"/>
      <c r="M32" s="56">
        <f t="shared" si="16"/>
        <v>8.3688673589293758E-2</v>
      </c>
    </row>
    <row r="33" spans="1:13" s="26" customFormat="1" x14ac:dyDescent="0.25">
      <c r="A33" s="28" t="s">
        <v>75</v>
      </c>
      <c r="B33" s="28"/>
      <c r="C33" s="28">
        <f t="shared" ref="C33:L33" si="20">C27/C8</f>
        <v>1.739046422878078E-3</v>
      </c>
      <c r="D33" s="28"/>
      <c r="E33" s="28">
        <f t="shared" si="20"/>
        <v>0.30429389711928428</v>
      </c>
      <c r="F33" s="28">
        <f t="shared" si="20"/>
        <v>0.2041233103180006</v>
      </c>
      <c r="G33" s="28">
        <f t="shared" si="20"/>
        <v>0.15898808859802424</v>
      </c>
      <c r="H33" s="28"/>
      <c r="I33" s="28">
        <f t="shared" si="20"/>
        <v>0.25814073490671097</v>
      </c>
      <c r="J33" s="28"/>
      <c r="K33" s="28">
        <f t="shared" si="20"/>
        <v>2.9830355317935788E-2</v>
      </c>
      <c r="L33" s="28">
        <f t="shared" si="20"/>
        <v>1.1930093484333484E-2</v>
      </c>
      <c r="M33" s="56">
        <f t="shared" si="16"/>
        <v>0.1384350751667382</v>
      </c>
    </row>
    <row r="34" spans="1:13" s="26" customFormat="1" x14ac:dyDescent="0.2">
      <c r="A34" s="28" t="s">
        <v>42</v>
      </c>
      <c r="B34" s="28">
        <f t="shared" ref="B34:L34" si="21">B24/B11</f>
        <v>5.5782866146534736E-2</v>
      </c>
      <c r="C34" s="28">
        <f t="shared" si="21"/>
        <v>7.0908160530228238E-3</v>
      </c>
      <c r="D34" s="28">
        <f t="shared" si="21"/>
        <v>1.0753341433778858E-2</v>
      </c>
      <c r="E34" s="28">
        <f t="shared" si="21"/>
        <v>1.2134321094468256E-2</v>
      </c>
      <c r="F34" s="28">
        <f t="shared" si="21"/>
        <v>0.11323003575685339</v>
      </c>
      <c r="G34" s="28">
        <f t="shared" si="21"/>
        <v>1.6409602226603245E-2</v>
      </c>
      <c r="H34" s="28">
        <f t="shared" si="21"/>
        <v>0.21933368383187141</v>
      </c>
      <c r="I34" s="28">
        <f t="shared" si="21"/>
        <v>2.5989701566912212E-2</v>
      </c>
      <c r="J34" s="28">
        <f t="shared" si="21"/>
        <v>8.76107503156172E-2</v>
      </c>
      <c r="K34" s="28">
        <f t="shared" si="21"/>
        <v>5.7863671977017458E-2</v>
      </c>
      <c r="L34" s="28">
        <f t="shared" si="21"/>
        <v>5.6096996232134211E-2</v>
      </c>
      <c r="M34" s="26">
        <f>AVERAGE(B34:L34)</f>
        <v>6.0208707875892165E-2</v>
      </c>
    </row>
    <row r="35" spans="1:13" s="26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3" s="26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3" s="4" customForma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3" s="4" customFormat="1" x14ac:dyDescent="0.25">
      <c r="A38" s="6" t="s">
        <v>43</v>
      </c>
      <c r="B38" s="7">
        <v>10969.4</v>
      </c>
      <c r="C38" s="7">
        <v>11284.5</v>
      </c>
      <c r="D38" s="7">
        <v>11566.2</v>
      </c>
      <c r="E38" s="7">
        <v>11562.8</v>
      </c>
      <c r="F38" s="7">
        <v>11672.1</v>
      </c>
      <c r="G38" s="7">
        <v>11266.3</v>
      </c>
      <c r="H38" s="7">
        <v>13144.8</v>
      </c>
      <c r="I38" s="7" t="s">
        <v>47</v>
      </c>
      <c r="J38" s="7" t="s">
        <v>47</v>
      </c>
      <c r="K38" s="7" t="s">
        <v>47</v>
      </c>
      <c r="L38" s="7" t="s">
        <v>47</v>
      </c>
    </row>
    <row r="39" spans="1:13" s="4" customFormat="1" x14ac:dyDescent="0.25">
      <c r="A39" s="26" t="s">
        <v>48</v>
      </c>
      <c r="B39" s="7">
        <v>10837.9</v>
      </c>
      <c r="C39" s="7">
        <v>11219.1</v>
      </c>
      <c r="D39" s="7">
        <v>11546.9</v>
      </c>
      <c r="E39" s="7">
        <v>11284.6</v>
      </c>
      <c r="F39" s="7">
        <v>11672.1</v>
      </c>
      <c r="G39" s="7">
        <v>10347.4</v>
      </c>
      <c r="H39" s="7">
        <v>10752</v>
      </c>
      <c r="I39" s="7">
        <v>11342.8</v>
      </c>
      <c r="J39" s="7">
        <v>11139.3</v>
      </c>
      <c r="K39" s="7">
        <v>11458.9</v>
      </c>
      <c r="L39" s="7">
        <v>12218.8</v>
      </c>
    </row>
    <row r="40" spans="1:13" s="4" customFormat="1" x14ac:dyDescent="0.25">
      <c r="A40" s="6" t="s">
        <v>44</v>
      </c>
      <c r="B40" s="7">
        <v>11008.4</v>
      </c>
      <c r="C40" s="7">
        <v>11293.2</v>
      </c>
      <c r="D40" s="7">
        <v>11544.1</v>
      </c>
      <c r="E40" s="7">
        <v>11505.2</v>
      </c>
      <c r="F40" s="7">
        <v>11868.2</v>
      </c>
      <c r="G40" s="7">
        <v>11268.5</v>
      </c>
      <c r="H40" s="7">
        <v>10712.3</v>
      </c>
      <c r="I40" s="7">
        <v>11254.5</v>
      </c>
      <c r="J40" s="7">
        <v>11091.2</v>
      </c>
      <c r="K40" s="7">
        <v>11530.2</v>
      </c>
      <c r="L40" s="7">
        <v>11948.7</v>
      </c>
    </row>
    <row r="41" spans="1:13" s="4" customFormat="1" x14ac:dyDescent="0.25">
      <c r="A41" s="6" t="s">
        <v>51</v>
      </c>
      <c r="B41" s="7"/>
      <c r="C41" s="7">
        <v>11205</v>
      </c>
      <c r="D41" s="7"/>
      <c r="E41" s="7">
        <v>11562.6</v>
      </c>
      <c r="F41" s="7">
        <v>11871.4</v>
      </c>
      <c r="G41" s="7">
        <v>11289.2</v>
      </c>
      <c r="H41" s="7"/>
      <c r="I41" s="7">
        <v>11154.3</v>
      </c>
      <c r="J41" s="7">
        <v>11149.8</v>
      </c>
      <c r="K41" s="7">
        <v>11445.8</v>
      </c>
      <c r="L41" s="7">
        <v>11908.9</v>
      </c>
    </row>
    <row r="42" spans="1:13" s="4" customFormat="1" x14ac:dyDescent="0.25">
      <c r="A42" s="6" t="s">
        <v>49</v>
      </c>
      <c r="B42" s="7"/>
      <c r="C42" s="7"/>
      <c r="D42" s="7">
        <v>11571.4</v>
      </c>
      <c r="E42" s="7">
        <v>11284.3</v>
      </c>
      <c r="F42" s="7">
        <v>11787.6</v>
      </c>
      <c r="G42" s="7"/>
      <c r="H42" s="7">
        <v>10905.7</v>
      </c>
      <c r="I42" s="7">
        <v>11327.3</v>
      </c>
      <c r="J42" s="7">
        <v>11152.4</v>
      </c>
      <c r="K42" s="7">
        <v>11461.4</v>
      </c>
      <c r="L42" s="7">
        <v>11875.1</v>
      </c>
    </row>
    <row r="43" spans="1:13" x14ac:dyDescent="0.2">
      <c r="A43" t="s">
        <v>13</v>
      </c>
      <c r="B43" s="3">
        <v>10878.8</v>
      </c>
      <c r="C43" s="3">
        <v>11230.9</v>
      </c>
      <c r="D43" s="3">
        <v>11230</v>
      </c>
      <c r="E43" s="3">
        <v>11353.1</v>
      </c>
      <c r="F43" s="3">
        <v>11368.7</v>
      </c>
      <c r="G43" s="3">
        <v>10458.1</v>
      </c>
      <c r="H43" s="3">
        <v>10979.1</v>
      </c>
      <c r="I43" s="3">
        <v>10763.8</v>
      </c>
      <c r="J43" s="3">
        <v>11127.7</v>
      </c>
      <c r="K43" s="3">
        <v>11560</v>
      </c>
      <c r="L43" s="3">
        <v>11889.1</v>
      </c>
    </row>
    <row r="44" spans="1:13" x14ac:dyDescent="0.2">
      <c r="A44" t="s">
        <v>14</v>
      </c>
      <c r="B44" s="3">
        <v>10850.5</v>
      </c>
      <c r="C44" s="3">
        <v>11198</v>
      </c>
      <c r="D44" s="3">
        <v>11077.2</v>
      </c>
      <c r="E44" s="3">
        <v>11375</v>
      </c>
      <c r="F44" s="3">
        <v>10943.7</v>
      </c>
      <c r="G44" s="3">
        <v>10749.9</v>
      </c>
      <c r="H44" s="3">
        <v>11111.5</v>
      </c>
      <c r="I44" s="3">
        <v>10876.1</v>
      </c>
      <c r="J44" s="3">
        <v>11213.5</v>
      </c>
      <c r="K44" s="3">
        <v>11496.3</v>
      </c>
      <c r="L44" s="3">
        <v>11883.2</v>
      </c>
    </row>
    <row r="45" spans="1:13" x14ac:dyDescent="0.2">
      <c r="A45" t="s">
        <v>21</v>
      </c>
      <c r="B45" s="3">
        <f>B44-B43</f>
        <v>-28.299999999999272</v>
      </c>
      <c r="C45" s="3">
        <f t="shared" ref="C45:L45" si="22">C44-C43</f>
        <v>-32.899999999999636</v>
      </c>
      <c r="D45" s="3">
        <f t="shared" si="22"/>
        <v>-152.79999999999927</v>
      </c>
      <c r="E45" s="3">
        <f t="shared" si="22"/>
        <v>21.899999999999636</v>
      </c>
      <c r="F45" s="3">
        <f t="shared" si="22"/>
        <v>-425</v>
      </c>
      <c r="G45" s="3">
        <f t="shared" si="22"/>
        <v>291.79999999999927</v>
      </c>
      <c r="H45" s="3">
        <f t="shared" si="22"/>
        <v>132.39999999999964</v>
      </c>
      <c r="I45" s="3">
        <f t="shared" si="22"/>
        <v>112.30000000000109</v>
      </c>
      <c r="J45" s="3">
        <f t="shared" si="22"/>
        <v>85.799999999999272</v>
      </c>
      <c r="K45" s="3">
        <f t="shared" si="22"/>
        <v>-63.700000000000728</v>
      </c>
      <c r="L45" s="3">
        <f t="shared" si="22"/>
        <v>-5.8999999999996362</v>
      </c>
    </row>
    <row r="46" spans="1:13" s="4" customFormat="1" x14ac:dyDescent="0.2">
      <c r="A46" s="4" t="s">
        <v>0</v>
      </c>
      <c r="B46" s="5">
        <v>10909.9</v>
      </c>
      <c r="C46" s="5">
        <v>11082.1</v>
      </c>
      <c r="D46" s="5">
        <v>11153.1</v>
      </c>
      <c r="E46" s="5">
        <v>11512.9</v>
      </c>
      <c r="F46" s="5">
        <v>10922.2</v>
      </c>
      <c r="G46" s="5">
        <v>10816.9</v>
      </c>
      <c r="H46" s="5">
        <v>11248.2</v>
      </c>
      <c r="I46" s="5">
        <v>10878.8</v>
      </c>
      <c r="J46" s="5">
        <v>11269.7</v>
      </c>
      <c r="K46" s="5">
        <v>11520.6</v>
      </c>
      <c r="L46" s="5">
        <v>11747.1</v>
      </c>
    </row>
    <row r="47" spans="1:13" s="10" customFormat="1" x14ac:dyDescent="0.2">
      <c r="A47" s="10" t="s">
        <v>20</v>
      </c>
      <c r="B47" s="11">
        <f>B46-B44</f>
        <v>59.399999999999636</v>
      </c>
      <c r="C47" s="11">
        <f t="shared" ref="C47:L47" si="23">C46-C44</f>
        <v>-115.89999999999964</v>
      </c>
      <c r="D47" s="11">
        <f t="shared" si="23"/>
        <v>75.899999999999636</v>
      </c>
      <c r="E47" s="11">
        <f t="shared" si="23"/>
        <v>137.89999999999964</v>
      </c>
      <c r="F47" s="11">
        <f t="shared" si="23"/>
        <v>-21.5</v>
      </c>
      <c r="G47" s="11">
        <f t="shared" si="23"/>
        <v>67</v>
      </c>
      <c r="H47" s="11">
        <f t="shared" si="23"/>
        <v>136.70000000000073</v>
      </c>
      <c r="I47" s="11">
        <f t="shared" si="23"/>
        <v>2.6999999999989086</v>
      </c>
      <c r="J47" s="11">
        <f t="shared" si="23"/>
        <v>56.200000000000728</v>
      </c>
      <c r="K47" s="11">
        <f t="shared" si="23"/>
        <v>24.300000000001091</v>
      </c>
      <c r="L47" s="11">
        <f t="shared" si="23"/>
        <v>-136.10000000000036</v>
      </c>
    </row>
    <row r="48" spans="1:13" x14ac:dyDescent="0.2">
      <c r="A48" s="24" t="s">
        <v>22</v>
      </c>
      <c r="B48">
        <f>SQRT(B47^2)</f>
        <v>59.399999999999636</v>
      </c>
      <c r="C48">
        <f t="shared" ref="C48:L48" si="24">SQRT(C47^2)</f>
        <v>115.89999999999964</v>
      </c>
      <c r="D48">
        <f t="shared" si="24"/>
        <v>75.899999999999636</v>
      </c>
      <c r="E48">
        <f t="shared" si="24"/>
        <v>137.89999999999964</v>
      </c>
      <c r="F48">
        <f t="shared" si="24"/>
        <v>21.5</v>
      </c>
      <c r="G48">
        <f t="shared" si="24"/>
        <v>67</v>
      </c>
      <c r="H48">
        <f t="shared" si="24"/>
        <v>136.70000000000073</v>
      </c>
      <c r="I48">
        <f t="shared" si="24"/>
        <v>2.6999999999989086</v>
      </c>
      <c r="J48">
        <f t="shared" si="24"/>
        <v>56.200000000000728</v>
      </c>
      <c r="K48">
        <f t="shared" si="24"/>
        <v>24.300000000001091</v>
      </c>
      <c r="L48">
        <f t="shared" si="24"/>
        <v>136.10000000000036</v>
      </c>
    </row>
    <row r="49" spans="1:13" s="27" customFormat="1" x14ac:dyDescent="0.2">
      <c r="A49" s="29" t="s">
        <v>26</v>
      </c>
      <c r="B49" s="28">
        <f>B47/B46</f>
        <v>5.4445961924490267E-3</v>
      </c>
      <c r="C49" s="28">
        <f t="shared" ref="C49:L49" si="25">C47/C46</f>
        <v>-1.0458306638633438E-2</v>
      </c>
      <c r="D49" s="28">
        <f t="shared" si="25"/>
        <v>6.8052828361621102E-3</v>
      </c>
      <c r="E49" s="28">
        <f t="shared" si="25"/>
        <v>1.1977868304249984E-2</v>
      </c>
      <c r="F49" s="28">
        <f t="shared" si="25"/>
        <v>-1.9684678910842136E-3</v>
      </c>
      <c r="G49" s="28">
        <f t="shared" si="25"/>
        <v>6.1940112231785452E-3</v>
      </c>
      <c r="H49" s="28">
        <f t="shared" si="25"/>
        <v>1.2153055600007175E-2</v>
      </c>
      <c r="I49" s="28">
        <f t="shared" si="25"/>
        <v>2.4818913850782338E-4</v>
      </c>
      <c r="J49" s="28">
        <f t="shared" si="25"/>
        <v>4.9868230742611359E-3</v>
      </c>
      <c r="K49" s="28">
        <f t="shared" si="25"/>
        <v>2.1092651424405927E-3</v>
      </c>
      <c r="L49" s="28">
        <f t="shared" si="25"/>
        <v>-1.1585838206876621E-2</v>
      </c>
    </row>
    <row r="50" spans="1:13" s="27" customFormat="1" x14ac:dyDescent="0.2">
      <c r="A50" s="28" t="s">
        <v>41</v>
      </c>
      <c r="B50" s="5">
        <f>ABS(B46-B43)</f>
        <v>31.100000000000364</v>
      </c>
      <c r="C50" s="5">
        <f t="shared" ref="C50:L50" si="26">ABS(C46-C43)</f>
        <v>148.79999999999927</v>
      </c>
      <c r="D50" s="5">
        <f t="shared" si="26"/>
        <v>76.899999999999636</v>
      </c>
      <c r="E50" s="5">
        <f t="shared" si="26"/>
        <v>159.79999999999927</v>
      </c>
      <c r="F50" s="5">
        <f t="shared" si="26"/>
        <v>446.5</v>
      </c>
      <c r="G50" s="5">
        <f t="shared" si="26"/>
        <v>358.79999999999927</v>
      </c>
      <c r="H50" s="5">
        <f t="shared" si="26"/>
        <v>269.10000000000036</v>
      </c>
      <c r="I50" s="5">
        <f t="shared" si="26"/>
        <v>115</v>
      </c>
      <c r="J50" s="5">
        <f t="shared" si="26"/>
        <v>142</v>
      </c>
      <c r="K50" s="5">
        <f t="shared" si="26"/>
        <v>39.399999999999636</v>
      </c>
      <c r="L50" s="5">
        <f t="shared" si="26"/>
        <v>142</v>
      </c>
      <c r="M50" s="7">
        <f>AVERAGE(B50:L50)</f>
        <v>175.39999999999981</v>
      </c>
    </row>
    <row r="51" spans="1:13" s="27" customFormat="1" x14ac:dyDescent="0.2">
      <c r="A51" s="28" t="s">
        <v>42</v>
      </c>
      <c r="B51" s="28">
        <f>B50/B43</f>
        <v>2.8587711879987099E-3</v>
      </c>
      <c r="C51" s="28">
        <f t="shared" ref="C51" si="27">C50/C43</f>
        <v>1.3249160797442705E-2</v>
      </c>
      <c r="D51" s="28">
        <f t="shared" ref="D51" si="28">D50/D43</f>
        <v>6.847729296527127E-3</v>
      </c>
      <c r="E51" s="28">
        <f t="shared" ref="E51" si="29">E50/E43</f>
        <v>1.40754507579427E-2</v>
      </c>
      <c r="F51" s="28">
        <f t="shared" ref="F51" si="30">F50/F43</f>
        <v>3.9274499283119442E-2</v>
      </c>
      <c r="G51" s="28">
        <f t="shared" ref="G51" si="31">G50/G43</f>
        <v>3.4308335166043473E-2</v>
      </c>
      <c r="H51" s="28">
        <f t="shared" ref="H51" si="32">H50/H43</f>
        <v>2.451020575457008E-2</v>
      </c>
      <c r="I51" s="28">
        <f t="shared" ref="I51" si="33">I50/I43</f>
        <v>1.0683959196566268E-2</v>
      </c>
      <c r="J51" s="28">
        <f t="shared" ref="J51" si="34">J50/J43</f>
        <v>1.2760947904778165E-2</v>
      </c>
      <c r="K51" s="28">
        <f t="shared" ref="K51" si="35">K50/K43</f>
        <v>3.4083044982698646E-3</v>
      </c>
      <c r="L51" s="28">
        <f t="shared" ref="L51" si="36">L50/L43</f>
        <v>1.1943713149018849E-2</v>
      </c>
      <c r="M51" s="26">
        <f>AVERAGE(B51:L51)</f>
        <v>1.5811006999297942E-2</v>
      </c>
    </row>
    <row r="53" spans="1:13" x14ac:dyDescent="0.2">
      <c r="A53" s="40" t="s">
        <v>30</v>
      </c>
      <c r="B53" s="41">
        <f>B14+B46</f>
        <v>19218.699999999997</v>
      </c>
      <c r="C53" s="41">
        <f>C14+C46</f>
        <v>19348.099999999999</v>
      </c>
      <c r="D53" s="41">
        <f>D14+D46</f>
        <v>19471.599999999999</v>
      </c>
      <c r="E53" s="41">
        <f>E14+E46</f>
        <v>20871.599999999999</v>
      </c>
      <c r="F53" s="41">
        <f>F14+F46</f>
        <v>18287.800000000003</v>
      </c>
      <c r="G53" s="41">
        <f>G14+G46</f>
        <v>17602.099999999999</v>
      </c>
      <c r="H53" s="41">
        <f>H14+H46</f>
        <v>20061.300000000003</v>
      </c>
      <c r="I53" s="41">
        <f>I14+I46</f>
        <v>20144</v>
      </c>
      <c r="J53" s="41">
        <f>J14+J46</f>
        <v>20832.300000000003</v>
      </c>
      <c r="K53" s="41">
        <f>K14+K46</f>
        <v>20539.2</v>
      </c>
      <c r="L53" s="41">
        <f>L14+L46</f>
        <v>21781.5</v>
      </c>
    </row>
    <row r="54" spans="1:13" s="12" customFormat="1" x14ac:dyDescent="0.2">
      <c r="A54" s="42" t="s">
        <v>31</v>
      </c>
      <c r="B54" s="43">
        <f>B15+B47</f>
        <v>453.49999999999909</v>
      </c>
      <c r="C54" s="43">
        <f>C15+C47</f>
        <v>-131.60000000000036</v>
      </c>
      <c r="D54" s="43">
        <f>D15+D47</f>
        <v>206.89999999999964</v>
      </c>
      <c r="E54" s="43">
        <f>E15+E47</f>
        <v>332.5</v>
      </c>
      <c r="F54" s="43">
        <f>F15+F47</f>
        <v>-91.199999999999818</v>
      </c>
      <c r="G54" s="43">
        <f>G15+G47</f>
        <v>197.30000000000018</v>
      </c>
      <c r="H54" s="43">
        <f>H15+H47</f>
        <v>1425.7000000000007</v>
      </c>
      <c r="I54" s="43">
        <f>I15+I47</f>
        <v>203.5</v>
      </c>
      <c r="J54" s="43">
        <f>J15+J47</f>
        <v>429.60000000000036</v>
      </c>
      <c r="K54" s="43">
        <f>K15+K47</f>
        <v>-276.39999999999782</v>
      </c>
      <c r="L54" s="43">
        <f>L15+L47</f>
        <v>173.39999999999964</v>
      </c>
    </row>
    <row r="55" spans="1:13" s="38" customFormat="1" x14ac:dyDescent="0.2">
      <c r="A55" s="39" t="s">
        <v>32</v>
      </c>
      <c r="B55" s="39">
        <f>B54/B53</f>
        <v>2.3596809357552758E-2</v>
      </c>
      <c r="C55" s="39">
        <f t="shared" ref="C55:L55" si="37">C54/C53</f>
        <v>-6.801701459058015E-3</v>
      </c>
      <c r="D55" s="39">
        <f t="shared" si="37"/>
        <v>1.0625731835082872E-2</v>
      </c>
      <c r="E55" s="39">
        <f t="shared" si="37"/>
        <v>1.5930738419670749E-2</v>
      </c>
      <c r="F55" s="39">
        <f t="shared" si="37"/>
        <v>-4.9869311781624804E-3</v>
      </c>
      <c r="G55" s="39">
        <f t="shared" si="37"/>
        <v>1.1208889848370375E-2</v>
      </c>
      <c r="H55" s="39">
        <f t="shared" si="37"/>
        <v>7.1067179096070576E-2</v>
      </c>
      <c r="I55" s="39">
        <f t="shared" si="37"/>
        <v>1.0102263701350278E-2</v>
      </c>
      <c r="J55" s="39">
        <f t="shared" si="37"/>
        <v>2.0621822842412998E-2</v>
      </c>
      <c r="K55" s="39">
        <f t="shared" si="37"/>
        <v>-1.3457194048453582E-2</v>
      </c>
      <c r="L55" s="39">
        <f t="shared" si="37"/>
        <v>7.9608842366228061E-3</v>
      </c>
    </row>
    <row r="57" spans="1:13" x14ac:dyDescent="0.2">
      <c r="A57" s="18" t="s">
        <v>15</v>
      </c>
      <c r="B57" s="19">
        <f>AVERAGE(B15:L15)</f>
        <v>239.6909090909092</v>
      </c>
      <c r="D57" s="30" t="s">
        <v>27</v>
      </c>
      <c r="E57" s="31"/>
      <c r="F57" s="32">
        <f>AVERAGE(B20:L20)</f>
        <v>2.9909149399230939E-2</v>
      </c>
      <c r="G57" t="s">
        <v>40</v>
      </c>
      <c r="H57" s="27">
        <f>AVERAGE(ABS(B20),ABS(C20),ABS(D20),ABS(E20),ABS(F20),ABS(G20),ABS(H20),ABS(I20),ABS(J20),ABS(K20),ABS(L20))</f>
        <v>3.7824843840093943E-2</v>
      </c>
    </row>
    <row r="58" spans="1:13" x14ac:dyDescent="0.2">
      <c r="A58" s="20" t="s">
        <v>16</v>
      </c>
      <c r="B58" s="21">
        <f>AVERAGE(B47:L47)</f>
        <v>26.054545454545487</v>
      </c>
      <c r="D58" s="33" t="s">
        <v>28</v>
      </c>
      <c r="E58" s="34"/>
      <c r="F58" s="35">
        <f>AVERAGE(B49:L49)</f>
        <v>2.3551344340601928E-3</v>
      </c>
      <c r="G58" t="s">
        <v>58</v>
      </c>
      <c r="H58" s="27">
        <f>AVERAGE(ABS(B21),ABS(C21),ABS(D21),ABS(E21),ABS(F21),ABS(G21),ABS(H21),ABS(I21),ABS(J21),ABS(K21),ABS(L21))</f>
        <v>0.11468936388571706</v>
      </c>
    </row>
    <row r="59" spans="1:13" x14ac:dyDescent="0.2">
      <c r="A59" s="22" t="s">
        <v>17</v>
      </c>
      <c r="B59" s="23">
        <f>AVERAGE(B54:L54)</f>
        <v>265.74545454545472</v>
      </c>
      <c r="D59" s="36" t="s">
        <v>29</v>
      </c>
      <c r="E59" s="37"/>
      <c r="F59" s="44">
        <f>AVERAGE(B55:L55)</f>
        <v>1.3260772059223574E-2</v>
      </c>
      <c r="G59" t="s">
        <v>59</v>
      </c>
      <c r="H59" s="27">
        <f>AVERAGE(ABS(B22),ABS(C22),ABS(D22),ABS(E22),ABS(F22),ABS(G22),ABS(H22),ABS(I22),ABS(J22),ABS(K22),ABS(L22))</f>
        <v>5.0480700527726262E-2</v>
      </c>
    </row>
    <row r="60" spans="1:13" x14ac:dyDescent="0.25">
      <c r="G60" t="s">
        <v>60</v>
      </c>
      <c r="H60" s="27">
        <f>AVERAGE(ABS(B23),ABS(C23),ABS(D23),ABS(E23),ABS(F23),ABS(G23),ABS(H23),ABS(I23),ABS(J23),ABS(K23),ABS(L23))</f>
        <v>9.9881981759485761E-2</v>
      </c>
    </row>
    <row r="61" spans="1:13" x14ac:dyDescent="0.2">
      <c r="A61" s="13" t="s">
        <v>23</v>
      </c>
      <c r="B61" s="14">
        <f>AVERAGE(B19:L19)</f>
        <v>309.89090909090913</v>
      </c>
    </row>
    <row r="62" spans="1:13" x14ac:dyDescent="0.2">
      <c r="A62" s="15" t="s">
        <v>24</v>
      </c>
      <c r="B62" s="25">
        <f>AVERAGE(B48:L48)</f>
        <v>75.78181818181821</v>
      </c>
      <c r="I62">
        <v>10213900</v>
      </c>
      <c r="J62">
        <f>I62*0.06</f>
        <v>612834</v>
      </c>
    </row>
    <row r="63" spans="1:13" x14ac:dyDescent="0.2">
      <c r="A63" s="16" t="s">
        <v>25</v>
      </c>
      <c r="B63" s="17">
        <f>B61+B62</f>
        <v>385.67272727272734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2" sqref="B2"/>
    </sheetView>
  </sheetViews>
  <sheetFormatPr defaultColWidth="8.85546875" defaultRowHeight="15" x14ac:dyDescent="0.25"/>
  <cols>
    <col min="1" max="1" width="36.28515625" customWidth="1"/>
    <col min="2" max="2" width="13.42578125" customWidth="1"/>
    <col min="3" max="3" width="13" customWidth="1"/>
    <col min="4" max="4" width="13.42578125" customWidth="1"/>
    <col min="5" max="5" width="11.28515625" customWidth="1"/>
    <col min="6" max="6" width="10.42578125" customWidth="1"/>
    <col min="7" max="7" width="11.7109375" customWidth="1"/>
    <col min="8" max="8" width="11.28515625" customWidth="1"/>
    <col min="9" max="9" width="10.85546875" customWidth="1"/>
    <col min="10" max="10" width="11.140625" customWidth="1"/>
    <col min="11" max="11" width="10.85546875" customWidth="1"/>
    <col min="12" max="12" width="13.7109375" customWidth="1"/>
  </cols>
  <sheetData>
    <row r="1" spans="1:12" x14ac:dyDescent="0.2">
      <c r="B1" s="2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</row>
    <row r="2" spans="1:12" x14ac:dyDescent="0.2">
      <c r="A2" t="s">
        <v>38</v>
      </c>
      <c r="B2" s="3">
        <v>8655.0300000000007</v>
      </c>
      <c r="C2" s="3">
        <v>8875.06</v>
      </c>
      <c r="D2" s="3">
        <v>9252.86</v>
      </c>
      <c r="E2" s="3">
        <v>9541.4500000000007</v>
      </c>
      <c r="F2" s="3">
        <v>9849.33</v>
      </c>
      <c r="G2" s="3">
        <v>8932.4599999999991</v>
      </c>
      <c r="H2" s="3">
        <v>7870.11</v>
      </c>
      <c r="I2" s="3">
        <v>8130.62</v>
      </c>
      <c r="J2" s="3">
        <v>9161.17</v>
      </c>
      <c r="K2" s="3">
        <v>9036.51</v>
      </c>
      <c r="L2" s="3">
        <v>9843.41</v>
      </c>
    </row>
    <row r="3" spans="1:12" x14ac:dyDescent="0.2">
      <c r="A3" t="s">
        <v>33</v>
      </c>
      <c r="B3" s="3">
        <f>Revenue!B12</f>
        <v>7914.7</v>
      </c>
      <c r="C3" s="3">
        <f>Revenue!C12</f>
        <v>8281.7000000000007</v>
      </c>
      <c r="D3" s="3">
        <f>Revenue!D12</f>
        <v>8187.5</v>
      </c>
      <c r="E3" s="3">
        <f>Revenue!E12</f>
        <v>9164.1</v>
      </c>
      <c r="F3" s="3">
        <f>Revenue!F12</f>
        <v>7435.3</v>
      </c>
      <c r="G3" s="3">
        <f>Revenue!G12</f>
        <v>6654.9</v>
      </c>
      <c r="H3" s="3">
        <f>Revenue!H12</f>
        <v>7524.1</v>
      </c>
      <c r="I3" s="3">
        <f>Revenue!I12</f>
        <v>9064.4</v>
      </c>
      <c r="J3" s="3">
        <f>Revenue!J12</f>
        <v>9189.2000000000007</v>
      </c>
      <c r="K3" s="3">
        <f>Revenue!K12</f>
        <v>9319.2999999999993</v>
      </c>
      <c r="L3" s="3">
        <f>Revenue!L12</f>
        <v>9724.9</v>
      </c>
    </row>
    <row r="4" spans="1:12" x14ac:dyDescent="0.2">
      <c r="A4" t="s">
        <v>37</v>
      </c>
      <c r="B4" s="3">
        <v>8425</v>
      </c>
      <c r="C4" s="3">
        <v>8764.6</v>
      </c>
      <c r="D4" s="3">
        <v>9040</v>
      </c>
      <c r="E4" s="3">
        <v>7607</v>
      </c>
      <c r="F4" s="3">
        <v>9860</v>
      </c>
      <c r="G4" s="3">
        <v>8772</v>
      </c>
      <c r="H4" s="3">
        <v>7829</v>
      </c>
      <c r="I4" s="3">
        <v>8197</v>
      </c>
      <c r="J4" s="3">
        <v>9000</v>
      </c>
      <c r="K4" s="3">
        <v>9300</v>
      </c>
      <c r="L4" s="3">
        <v>10000</v>
      </c>
    </row>
    <row r="5" spans="1:12" x14ac:dyDescent="0.2">
      <c r="A5" t="s">
        <v>36</v>
      </c>
      <c r="B5" s="3">
        <f>B4-B2</f>
        <v>-230.03000000000065</v>
      </c>
      <c r="C5" s="3">
        <f t="shared" ref="C5:L5" si="0">C4-C2</f>
        <v>-110.45999999999913</v>
      </c>
      <c r="D5" s="3">
        <f t="shared" si="0"/>
        <v>-212.86000000000058</v>
      </c>
      <c r="E5" s="3">
        <f t="shared" si="0"/>
        <v>-1934.4500000000007</v>
      </c>
      <c r="F5" s="3">
        <f t="shared" si="0"/>
        <v>10.670000000000073</v>
      </c>
      <c r="G5" s="3">
        <f t="shared" si="0"/>
        <v>-160.45999999999913</v>
      </c>
      <c r="H5" s="3">
        <f t="shared" si="0"/>
        <v>-41.109999999999673</v>
      </c>
      <c r="I5" s="3">
        <f t="shared" si="0"/>
        <v>66.380000000000109</v>
      </c>
      <c r="J5" s="3">
        <f t="shared" si="0"/>
        <v>-161.17000000000007</v>
      </c>
      <c r="K5" s="3">
        <f t="shared" si="0"/>
        <v>263.48999999999978</v>
      </c>
      <c r="L5" s="3">
        <f t="shared" si="0"/>
        <v>156.59000000000015</v>
      </c>
    </row>
    <row r="6" spans="1:12" s="4" customFormat="1" x14ac:dyDescent="0.2">
      <c r="A6" s="4" t="s">
        <v>35</v>
      </c>
      <c r="B6" s="5">
        <v>8794.07</v>
      </c>
      <c r="C6" s="5">
        <v>9248.07</v>
      </c>
      <c r="D6" s="5">
        <v>9186.18</v>
      </c>
      <c r="E6" s="5">
        <v>9822.06</v>
      </c>
      <c r="F6" s="5">
        <v>8506.7999999999993</v>
      </c>
      <c r="G6" s="5">
        <v>7695.58</v>
      </c>
      <c r="H6" s="5">
        <v>8362.6299999999992</v>
      </c>
      <c r="I6" s="5">
        <v>8618.77</v>
      </c>
      <c r="J6" s="5">
        <v>8741.5300000000007</v>
      </c>
      <c r="K6" s="5" t="s">
        <v>39</v>
      </c>
      <c r="L6" s="5" t="s">
        <v>39</v>
      </c>
    </row>
    <row r="7" spans="1:12" s="8" customFormat="1" x14ac:dyDescent="0.2">
      <c r="A7" s="8" t="s">
        <v>34</v>
      </c>
      <c r="B7" s="9">
        <f>B6-B2</f>
        <v>139.03999999999905</v>
      </c>
      <c r="C7" s="9">
        <f t="shared" ref="C7:L7" si="1">C6-C2</f>
        <v>373.01000000000022</v>
      </c>
      <c r="D7" s="9">
        <f t="shared" si="1"/>
        <v>-66.680000000000291</v>
      </c>
      <c r="E7" s="9">
        <f t="shared" si="1"/>
        <v>280.60999999999876</v>
      </c>
      <c r="F7" s="9">
        <f t="shared" si="1"/>
        <v>-1342.5300000000007</v>
      </c>
      <c r="G7" s="9">
        <f t="shared" si="1"/>
        <v>-1236.8799999999992</v>
      </c>
      <c r="H7" s="9">
        <f t="shared" si="1"/>
        <v>492.51999999999953</v>
      </c>
      <c r="I7" s="9">
        <f t="shared" si="1"/>
        <v>488.15000000000055</v>
      </c>
      <c r="J7" s="9">
        <f t="shared" si="1"/>
        <v>-419.63999999999942</v>
      </c>
      <c r="K7" s="9" t="e">
        <f t="shared" si="1"/>
        <v>#VALUE!</v>
      </c>
      <c r="L7" s="9" t="e">
        <f t="shared" si="1"/>
        <v>#VALUE!</v>
      </c>
    </row>
    <row r="8" spans="1:12" s="6" customFormat="1" hidden="1" x14ac:dyDescent="0.2">
      <c r="A8" s="6" t="s">
        <v>22</v>
      </c>
      <c r="B8" s="7">
        <f>SQRT(B7^2)</f>
        <v>139.03999999999905</v>
      </c>
      <c r="C8" s="7">
        <f t="shared" ref="C8:L8" si="2">SQRT(C7^2)</f>
        <v>373.01000000000022</v>
      </c>
      <c r="D8" s="7">
        <f t="shared" si="2"/>
        <v>66.680000000000291</v>
      </c>
      <c r="E8" s="7">
        <f t="shared" si="2"/>
        <v>280.60999999999876</v>
      </c>
      <c r="F8" s="7">
        <f t="shared" si="2"/>
        <v>1342.5300000000007</v>
      </c>
      <c r="G8" s="7">
        <f t="shared" si="2"/>
        <v>1236.8799999999992</v>
      </c>
      <c r="H8" s="7">
        <f t="shared" si="2"/>
        <v>492.51999999999953</v>
      </c>
      <c r="I8" s="7">
        <f t="shared" si="2"/>
        <v>488.15000000000055</v>
      </c>
      <c r="J8" s="7">
        <f t="shared" si="2"/>
        <v>419.63999999999942</v>
      </c>
      <c r="K8" s="7" t="e">
        <f t="shared" si="2"/>
        <v>#VALUE!</v>
      </c>
      <c r="L8" s="7" t="e">
        <f t="shared" si="2"/>
        <v>#VALUE!</v>
      </c>
    </row>
    <row r="9" spans="1:12" s="26" customFormat="1" x14ac:dyDescent="0.2">
      <c r="A9" s="28" t="s">
        <v>26</v>
      </c>
      <c r="B9" s="28">
        <f>B7/B6</f>
        <v>1.5810654224949205E-2</v>
      </c>
      <c r="C9" s="28">
        <f t="shared" ref="C9:L9" si="3">C7/C6</f>
        <v>4.0333821002652467E-2</v>
      </c>
      <c r="D9" s="28">
        <f t="shared" si="3"/>
        <v>-7.2587299617469167E-3</v>
      </c>
      <c r="E9" s="28">
        <f t="shared" si="3"/>
        <v>2.8569363249664408E-2</v>
      </c>
      <c r="F9" s="28">
        <f t="shared" si="3"/>
        <v>-0.15781845112145587</v>
      </c>
      <c r="G9" s="28">
        <f t="shared" si="3"/>
        <v>-0.16072602714805112</v>
      </c>
      <c r="H9" s="28">
        <f t="shared" si="3"/>
        <v>5.8895347516271741E-2</v>
      </c>
      <c r="I9" s="28">
        <f t="shared" si="3"/>
        <v>5.6638012152546192E-2</v>
      </c>
      <c r="J9" s="28">
        <f t="shared" si="3"/>
        <v>-4.8005326298714228E-2</v>
      </c>
      <c r="K9" s="28" t="e">
        <f t="shared" si="3"/>
        <v>#VALUE!</v>
      </c>
      <c r="L9" s="28" t="e">
        <f t="shared" si="3"/>
        <v>#VALUE!</v>
      </c>
    </row>
    <row r="10" spans="1:12" s="4" customForma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idden="1" x14ac:dyDescent="0.2">
      <c r="A11" s="24" t="s">
        <v>22</v>
      </c>
    </row>
    <row r="12" spans="1:12" x14ac:dyDescent="0.2">
      <c r="D12" s="45"/>
      <c r="E12" s="45"/>
      <c r="F12" s="45"/>
    </row>
    <row r="13" spans="1:12" x14ac:dyDescent="0.2">
      <c r="A13" s="47" t="s">
        <v>15</v>
      </c>
      <c r="B13" s="19">
        <f>AVERAGE(B7:J7)</f>
        <v>-143.60000000000016</v>
      </c>
      <c r="D13" s="45"/>
      <c r="E13" s="45"/>
      <c r="F13" s="46"/>
    </row>
    <row r="14" spans="1:12" x14ac:dyDescent="0.2">
      <c r="A14" s="48" t="s">
        <v>29</v>
      </c>
      <c r="B14" s="49">
        <f>AVERAGE(B9:J9)</f>
        <v>-1.928459293154268E-2</v>
      </c>
      <c r="D14" s="45"/>
      <c r="E14" s="45"/>
      <c r="F14" s="45"/>
    </row>
    <row r="15" spans="1:12" x14ac:dyDescent="0.2">
      <c r="D15" s="45"/>
      <c r="E15" s="45"/>
      <c r="F15" s="45"/>
    </row>
    <row r="16" spans="1:12" x14ac:dyDescent="0.2">
      <c r="D16" s="45"/>
      <c r="E16" s="45"/>
      <c r="F16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</vt:lpstr>
      <vt:lpstr>Budget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Kidza2</dc:creator>
  <cp:lastModifiedBy>Kidza2</cp:lastModifiedBy>
  <dcterms:created xsi:type="dcterms:W3CDTF">2016-02-02T18:35:49Z</dcterms:created>
  <dcterms:modified xsi:type="dcterms:W3CDTF">2016-04-07T22:29:22Z</dcterms:modified>
</cp:coreProperties>
</file>